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Wykaz ppe - arkusz obliczenia " sheetId="2" r:id="rId1"/>
  </sheets>
  <calcPr calcId="125725"/>
</workbook>
</file>

<file path=xl/calcChain.xml><?xml version="1.0" encoding="utf-8"?>
<calcChain xmlns="http://schemas.openxmlformats.org/spreadsheetml/2006/main">
  <c r="V17" i="2"/>
  <c r="Q19"/>
  <c r="AP18"/>
  <c r="AQ18" s="1"/>
  <c r="AP17"/>
  <c r="AP16"/>
  <c r="AP15"/>
  <c r="AP14"/>
  <c r="AP13"/>
  <c r="AP12"/>
  <c r="AP11"/>
  <c r="AP10"/>
  <c r="AQ10" s="1"/>
  <c r="AN18"/>
  <c r="AN17"/>
  <c r="AN16"/>
  <c r="AN15"/>
  <c r="AN14"/>
  <c r="AN13"/>
  <c r="AQ13" s="1"/>
  <c r="AN12"/>
  <c r="AN11"/>
  <c r="AN10"/>
  <c r="AP9"/>
  <c r="AN9"/>
  <c r="AQ9" s="1"/>
  <c r="AL18"/>
  <c r="AL16"/>
  <c r="AL15"/>
  <c r="AL14"/>
  <c r="AL13"/>
  <c r="AL12"/>
  <c r="AL11"/>
  <c r="AL10"/>
  <c r="AL9"/>
  <c r="A11"/>
  <c r="A12" s="1"/>
  <c r="A13" s="1"/>
  <c r="A14" s="1"/>
  <c r="A15" s="1"/>
  <c r="A16" s="1"/>
  <c r="A17" s="1"/>
  <c r="A18" s="1"/>
  <c r="A10"/>
  <c r="V18"/>
  <c r="W18" s="1"/>
  <c r="U18"/>
  <c r="U17"/>
  <c r="V16"/>
  <c r="U16"/>
  <c r="V15"/>
  <c r="U15"/>
  <c r="V14"/>
  <c r="W14" s="1"/>
  <c r="U14"/>
  <c r="V13"/>
  <c r="U13"/>
  <c r="V12"/>
  <c r="U12"/>
  <c r="V11"/>
  <c r="U11"/>
  <c r="V10"/>
  <c r="W10" s="1"/>
  <c r="U10"/>
  <c r="V9"/>
  <c r="U9"/>
  <c r="AQ16"/>
  <c r="AQ14"/>
  <c r="AH18"/>
  <c r="AH17"/>
  <c r="AH16"/>
  <c r="AH15"/>
  <c r="AH14"/>
  <c r="AH13"/>
  <c r="AH12"/>
  <c r="AH11"/>
  <c r="AH10"/>
  <c r="AF18"/>
  <c r="AF17"/>
  <c r="AF16"/>
  <c r="AF15"/>
  <c r="AF14"/>
  <c r="AF13"/>
  <c r="AF12"/>
  <c r="AF11"/>
  <c r="AF10"/>
  <c r="AD18"/>
  <c r="AD17"/>
  <c r="AD16"/>
  <c r="AD15"/>
  <c r="AD14"/>
  <c r="AD13"/>
  <c r="AD12"/>
  <c r="AD11"/>
  <c r="AD10"/>
  <c r="W17"/>
  <c r="AL17" s="1"/>
  <c r="W16"/>
  <c r="W15"/>
  <c r="W13"/>
  <c r="W12"/>
  <c r="W11"/>
  <c r="T18"/>
  <c r="AJ18" s="1"/>
  <c r="T17"/>
  <c r="AJ17" s="1"/>
  <c r="T16"/>
  <c r="AJ16" s="1"/>
  <c r="T15"/>
  <c r="T14"/>
  <c r="AJ14" s="1"/>
  <c r="T13"/>
  <c r="AJ13" s="1"/>
  <c r="T12"/>
  <c r="AJ12" s="1"/>
  <c r="T11"/>
  <c r="T10"/>
  <c r="AJ10" s="1"/>
  <c r="W19" l="1"/>
  <c r="AQ17"/>
  <c r="AQ11"/>
  <c r="AQ15"/>
  <c r="AQ12"/>
  <c r="AJ11"/>
  <c r="AJ15"/>
  <c r="W9"/>
  <c r="AQ19" l="1"/>
  <c r="T9"/>
  <c r="AJ9" s="1"/>
  <c r="AH9" l="1"/>
  <c r="AF9"/>
  <c r="AD9"/>
  <c r="Z9"/>
  <c r="Z10" l="1"/>
  <c r="AA9"/>
  <c r="AR9" s="1"/>
  <c r="AS9" l="1"/>
  <c r="AT9" s="1"/>
  <c r="AU9" s="1"/>
  <c r="Z11"/>
  <c r="AA10"/>
  <c r="AR10" s="1"/>
  <c r="AS10" s="1"/>
  <c r="AT10" l="1"/>
  <c r="AU10" s="1"/>
  <c r="Z12"/>
  <c r="AA11"/>
  <c r="AR11" s="1"/>
  <c r="AS11" l="1"/>
  <c r="AT11" s="1"/>
  <c r="AU11" s="1"/>
  <c r="Z13"/>
  <c r="AA12"/>
  <c r="AR12" s="1"/>
  <c r="AS12" s="1"/>
  <c r="AT12" l="1"/>
  <c r="AU12" s="1"/>
  <c r="Z14"/>
  <c r="AA13"/>
  <c r="AR13" s="1"/>
  <c r="AS13" l="1"/>
  <c r="AT13" s="1"/>
  <c r="AU13" s="1"/>
  <c r="Z15"/>
  <c r="AA14"/>
  <c r="AR14" s="1"/>
  <c r="AS14" s="1"/>
  <c r="AT14" l="1"/>
  <c r="AU14" s="1"/>
  <c r="Z16"/>
  <c r="AA15"/>
  <c r="AR15" s="1"/>
  <c r="AS15" s="1"/>
  <c r="AT15" s="1"/>
  <c r="AU15" s="1"/>
  <c r="Z17" l="1"/>
  <c r="AA16"/>
  <c r="AR16" s="1"/>
  <c r="AS16" l="1"/>
  <c r="AT16" s="1"/>
  <c r="AU16" s="1"/>
  <c r="Z18"/>
  <c r="AA18" s="1"/>
  <c r="AR18" s="1"/>
  <c r="AS18" s="1"/>
  <c r="AA17"/>
  <c r="AR17" s="1"/>
  <c r="AS17" s="1"/>
  <c r="AT17" s="1"/>
  <c r="AU17" s="1"/>
  <c r="AR19" l="1"/>
  <c r="AT18"/>
  <c r="AU18" s="1"/>
  <c r="AS19"/>
  <c r="D2" l="1"/>
  <c r="AT19"/>
  <c r="AU19" l="1"/>
  <c r="D4" s="1"/>
  <c r="D3"/>
</calcChain>
</file>

<file path=xl/sharedStrings.xml><?xml version="1.0" encoding="utf-8"?>
<sst xmlns="http://schemas.openxmlformats.org/spreadsheetml/2006/main" count="150" uniqueCount="101">
  <si>
    <t>Kod</t>
  </si>
  <si>
    <t>Miejscowość</t>
  </si>
  <si>
    <t>Adres</t>
  </si>
  <si>
    <t>Grupa taryfowa</t>
  </si>
  <si>
    <t>Moc umowna [kW]</t>
  </si>
  <si>
    <t>Nr</t>
  </si>
  <si>
    <t>Ilość miesięcy</t>
  </si>
  <si>
    <t>Cena jednostkowa netto energii elektrycznej w zł/ kWh</t>
  </si>
  <si>
    <t>Cena oferty netto ogółem</t>
  </si>
  <si>
    <t>VAT</t>
  </si>
  <si>
    <t>Cena oferty brutto ogółem</t>
  </si>
  <si>
    <t>W powyżej zaznaczonej komórce żółtym kolorem należy wpisać cenę jednostkową za 1 kWh zachowując format ceny.</t>
  </si>
  <si>
    <t>Lp.</t>
  </si>
  <si>
    <t>ID jednostki</t>
  </si>
  <si>
    <t>Nazwa jednostki (płatnika)</t>
  </si>
  <si>
    <t>NIP</t>
  </si>
  <si>
    <t>Nazwa obiektu</t>
  </si>
  <si>
    <t>Nr PPE</t>
  </si>
  <si>
    <t>Ilość ppe</t>
  </si>
  <si>
    <t>Cena energii elektrycznej w zł/kWh</t>
  </si>
  <si>
    <t>Koszt energii elektrycznej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</si>
  <si>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</si>
  <si>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</si>
  <si>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</si>
  <si>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</si>
  <si>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</si>
  <si>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</si>
  <si>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Cena jednostkowa opłaty OZE [zł/MWh]</t>
  </si>
  <si>
    <t>Koszt oplaty OZE</t>
  </si>
  <si>
    <t>Cena jednostkowa stawki opłaty jakościowej [zł/kWh]</t>
  </si>
  <si>
    <t>Koszt stawki opłaty jakościowej</t>
  </si>
  <si>
    <t>Koszt oferty netto</t>
  </si>
  <si>
    <t>Koszt oferty brutto</t>
  </si>
  <si>
    <t>SIWZ cz. II</t>
  </si>
  <si>
    <t>s1</t>
  </si>
  <si>
    <t>s2</t>
  </si>
  <si>
    <t>razem</t>
  </si>
  <si>
    <t>S1</t>
  </si>
  <si>
    <t>Cena jednostkowa składnika zmiennego stawki sieciowej  [zł/kWh]</t>
  </si>
  <si>
    <t xml:space="preserve">Koszt składnika zmiennego stawki sieciowej </t>
  </si>
  <si>
    <t>Nr lokalu</t>
  </si>
  <si>
    <t>W powyżej zaznaczonym kolorem żółtym polu należy wprowadzić cenę w formacie zł/kWh</t>
  </si>
  <si>
    <t xml:space="preserve">Adres </t>
  </si>
  <si>
    <t>80-751</t>
  </si>
  <si>
    <t>9-13</t>
  </si>
  <si>
    <t>583 12 81 033</t>
  </si>
  <si>
    <t>Poczta</t>
  </si>
  <si>
    <t>C22b</t>
  </si>
  <si>
    <t>Koszt energii</t>
  </si>
  <si>
    <t>Koszt dystrybucji</t>
  </si>
  <si>
    <t>BUDYNEK ADMINIST.-CENTRALNE MUZEUM MORSKIE</t>
  </si>
  <si>
    <t>GDAŃSK</t>
  </si>
  <si>
    <t>PL 0037 3100 6772 2448</t>
  </si>
  <si>
    <t>NARODOWE MUZEUM MORSKIE-ŻURAW</t>
  </si>
  <si>
    <t>80-835</t>
  </si>
  <si>
    <t>SZEROKA 67/68</t>
  </si>
  <si>
    <t>PL 0037 3100 1008 2927</t>
  </si>
  <si>
    <t>OŚRODEK KULTURY MORSKIEJ CENTRALNEGO MUZEUM MORSKIEGO</t>
  </si>
  <si>
    <t>80-888</t>
  </si>
  <si>
    <t>TOKARSKA 21-25</t>
  </si>
  <si>
    <t>PL 0037 3100 0005 6662</t>
  </si>
  <si>
    <t>NARODOWE MUZEUM MORSKIE PRACOWNIA KONSERWATORSKA BRAMA ŻUŁAWSKA</t>
  </si>
  <si>
    <t>80-718</t>
  </si>
  <si>
    <t>ELBLĄSKA</t>
  </si>
  <si>
    <t>PL 0037 3100 1008 3028</t>
  </si>
  <si>
    <t>ODDZIAŁ MUZEUM RYBOŁÓSTWA W HELU</t>
  </si>
  <si>
    <t>84-150</t>
  </si>
  <si>
    <t>HEL</t>
  </si>
  <si>
    <t>PL 0037 3600 7491 1680</t>
  </si>
  <si>
    <t>NARODOWE MUZEUM MORSKIE MUZEUM ZALEWU WIŚLANEGO (nowy budynek)</t>
  </si>
  <si>
    <t>82-110</t>
  </si>
  <si>
    <t>KĄTY RYBACKIE</t>
  </si>
  <si>
    <t>dz. nr 538</t>
  </si>
  <si>
    <t>PL 0037 2401 2826 4005</t>
  </si>
  <si>
    <t>ODDZIAŁ STATEK MUZEUM „DAR POMORZA”</t>
  </si>
  <si>
    <t>81-345</t>
  </si>
  <si>
    <t>GDYNIA</t>
  </si>
  <si>
    <t>NABRZEŻE POMORSKIE AL. JANA PAWŁA II</t>
  </si>
  <si>
    <t>PL 0037 3200 7749 8012</t>
  </si>
  <si>
    <t>CMM PROM</t>
  </si>
  <si>
    <t>DŁUGIE POBRZEŻE</t>
  </si>
  <si>
    <t>PL 0037 3100 1008 3129</t>
  </si>
  <si>
    <t>STATEK MUZEUM „SOŁDEK”</t>
  </si>
  <si>
    <t>PL 0037 3100 6772 2650</t>
  </si>
  <si>
    <t>MUZEUM ZALEWU WIŚLANEGO (stary budynek)</t>
  </si>
  <si>
    <t>PL 0037 2401 2705 3121</t>
  </si>
  <si>
    <t>OŁOWIANKA</t>
  </si>
  <si>
    <t>67/68</t>
  </si>
  <si>
    <t xml:space="preserve">BULWAR NADMORSKI </t>
  </si>
  <si>
    <t xml:space="preserve">OŁOWIANKA </t>
  </si>
  <si>
    <t xml:space="preserve">RYBACKA </t>
  </si>
  <si>
    <t>Narodowe Muzeum  Morskie</t>
  </si>
  <si>
    <t>Nr licznika</t>
  </si>
  <si>
    <t>C22a</t>
  </si>
  <si>
    <t>C11</t>
  </si>
  <si>
    <t>C12b</t>
  </si>
  <si>
    <t>C12a</t>
  </si>
  <si>
    <t>Zużycie w okresie trwania umowy w kWh</t>
  </si>
  <si>
    <t>18</t>
  </si>
  <si>
    <t>Zużycie roczne w MWh</t>
  </si>
  <si>
    <t>0,0000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</si>
</sst>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1" xfId="0" applyFont="1" applyFill="1" applyBorder="1"/>
    <xf numFmtId="0" fontId="3" fillId="0" borderId="0" xfId="0" applyFont="1" applyFill="1"/>
    <xf numFmtId="44" fontId="2" fillId="0" borderId="1" xfId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44" fontId="2" fillId="0" borderId="1" xfId="1" applyFont="1" applyFill="1" applyBorder="1"/>
    <xf numFmtId="0" fontId="3" fillId="0" borderId="1" xfId="0" applyNumberFormat="1" applyFont="1" applyFill="1" applyBorder="1"/>
    <xf numFmtId="0" fontId="3" fillId="0" borderId="1" xfId="0" applyFont="1" applyFill="1" applyBorder="1"/>
    <xf numFmtId="44" fontId="3" fillId="0" borderId="1" xfId="1" applyFont="1" applyFill="1" applyBorder="1"/>
    <xf numFmtId="44" fontId="3" fillId="0" borderId="1" xfId="0" applyNumberFormat="1" applyFont="1" applyFill="1" applyBorder="1"/>
    <xf numFmtId="3" fontId="2" fillId="0" borderId="1" xfId="0" applyNumberFormat="1" applyFont="1" applyFill="1" applyBorder="1"/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49" fontId="3" fillId="0" borderId="0" xfId="0" applyNumberFormat="1" applyFont="1" applyFill="1"/>
    <xf numFmtId="44" fontId="3" fillId="0" borderId="0" xfId="1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3" fontId="2" fillId="0" borderId="5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wrapText="1"/>
    </xf>
    <xf numFmtId="0" fontId="5" fillId="0" borderId="1" xfId="0" applyFont="1" applyBorder="1"/>
    <xf numFmtId="2" fontId="3" fillId="0" borderId="1" xfId="0" applyNumberFormat="1" applyFont="1" applyFill="1" applyBorder="1"/>
    <xf numFmtId="0" fontId="4" fillId="0" borderId="7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44" fontId="2" fillId="0" borderId="5" xfId="1" applyFont="1" applyFill="1" applyBorder="1" applyAlignment="1">
      <alignment horizontal="center" wrapText="1"/>
    </xf>
    <xf numFmtId="44" fontId="2" fillId="0" borderId="6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4" fontId="3" fillId="0" borderId="0" xfId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3" fontId="2" fillId="0" borderId="9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 wrapText="1"/>
    </xf>
    <xf numFmtId="0" fontId="5" fillId="0" borderId="6" xfId="0" applyFont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right"/>
    </xf>
    <xf numFmtId="44" fontId="2" fillId="0" borderId="1" xfId="0" applyNumberFormat="1" applyFont="1" applyFill="1" applyBorder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8"/>
  <sheetViews>
    <sheetView tabSelected="1" zoomScaleNormal="100" workbookViewId="0">
      <selection activeCell="D2" sqref="D2"/>
    </sheetView>
  </sheetViews>
  <sheetFormatPr defaultColWidth="9.140625" defaultRowHeight="12"/>
  <cols>
    <col min="1" max="1" width="4.42578125" style="17" customWidth="1"/>
    <col min="2" max="2" width="6" style="17" customWidth="1"/>
    <col min="3" max="3" width="25.140625" style="17" customWidth="1"/>
    <col min="4" max="4" width="14.7109375" style="18" customWidth="1"/>
    <col min="5" max="5" width="10.42578125" style="20" customWidth="1"/>
    <col min="6" max="6" width="17.140625" style="17" customWidth="1"/>
    <col min="7" max="7" width="6.140625" style="17" customWidth="1"/>
    <col min="8" max="8" width="15.140625" style="20" customWidth="1"/>
    <col min="9" max="9" width="32.5703125" style="17" bestFit="1" customWidth="1"/>
    <col min="10" max="10" width="9.85546875" style="20" customWidth="1"/>
    <col min="11" max="11" width="7.85546875" style="18" customWidth="1"/>
    <col min="12" max="12" width="31" style="17" customWidth="1"/>
    <col min="13" max="13" width="5.85546875" style="17" customWidth="1"/>
    <col min="14" max="14" width="24.42578125" style="26" customWidth="1"/>
    <col min="15" max="15" width="10.140625" style="26" customWidth="1"/>
    <col min="16" max="16" width="9.140625" style="17"/>
    <col min="17" max="17" width="9.140625" style="20"/>
    <col min="18" max="22" width="9.140625" style="17"/>
    <col min="23" max="23" width="12.28515625" style="17" customWidth="1"/>
    <col min="24" max="26" width="9.140625" style="17"/>
    <col min="27" max="27" width="13.42578125" style="17" customWidth="1"/>
    <col min="28" max="30" width="9.140625" style="17"/>
    <col min="31" max="31" width="11" style="17" customWidth="1"/>
    <col min="32" max="32" width="10.28515625" style="17" customWidth="1"/>
    <col min="33" max="33" width="10.7109375" style="17" customWidth="1"/>
    <col min="34" max="34" width="12" style="17" customWidth="1"/>
    <col min="35" max="35" width="10.85546875" style="17" customWidth="1"/>
    <col min="36" max="36" width="9.140625" style="17"/>
    <col min="37" max="37" width="12.140625" style="17" customWidth="1"/>
    <col min="38" max="38" width="10.42578125" style="17" customWidth="1"/>
    <col min="39" max="39" width="11" style="17" customWidth="1"/>
    <col min="40" max="40" width="13.7109375" style="17" customWidth="1"/>
    <col min="41" max="41" width="10.85546875" style="17" customWidth="1"/>
    <col min="42" max="42" width="10.7109375" style="17" customWidth="1"/>
    <col min="43" max="43" width="11.85546875" style="17" customWidth="1"/>
    <col min="44" max="44" width="11.42578125" style="17" customWidth="1"/>
    <col min="45" max="45" width="13.7109375" style="17" customWidth="1"/>
    <col min="46" max="46" width="12.7109375" style="17" customWidth="1"/>
    <col min="47" max="47" width="14" style="17" customWidth="1"/>
    <col min="48" max="16384" width="9.140625" style="17"/>
  </cols>
  <sheetData>
    <row r="1" spans="1:48" s="2" customFormat="1" ht="12.75" customHeight="1">
      <c r="A1" s="69" t="s">
        <v>33</v>
      </c>
      <c r="B1" s="69"/>
      <c r="C1" s="1" t="s">
        <v>7</v>
      </c>
      <c r="D1" s="85" t="s">
        <v>100</v>
      </c>
      <c r="E1" s="19"/>
      <c r="H1" s="19"/>
      <c r="I1" s="12"/>
      <c r="J1" s="19"/>
      <c r="K1" s="23"/>
      <c r="L1" s="12"/>
      <c r="M1" s="12"/>
      <c r="N1" s="25"/>
      <c r="O1" s="25"/>
      <c r="Q1" s="19"/>
      <c r="R1" s="13"/>
      <c r="S1" s="13"/>
      <c r="T1" s="13"/>
      <c r="U1" s="13"/>
      <c r="V1" s="13"/>
      <c r="W1" s="13"/>
      <c r="X1" s="14"/>
      <c r="Y1" s="14"/>
      <c r="Z1" s="14"/>
      <c r="AA1" s="14"/>
      <c r="AC1" s="14"/>
      <c r="AD1" s="15"/>
      <c r="AE1" s="14"/>
      <c r="AF1" s="15"/>
      <c r="AG1" s="14"/>
      <c r="AH1" s="15"/>
      <c r="AJ1" s="15"/>
      <c r="AL1" s="15"/>
      <c r="AN1" s="60"/>
      <c r="AO1" s="60"/>
      <c r="AP1" s="15"/>
      <c r="AQ1" s="15"/>
      <c r="AR1" s="15"/>
    </row>
    <row r="2" spans="1:48" s="2" customFormat="1" ht="12.75" customHeight="1">
      <c r="A2" s="69"/>
      <c r="B2" s="69"/>
      <c r="C2" s="1" t="s">
        <v>8</v>
      </c>
      <c r="D2" s="86">
        <f>AS19</f>
        <v>380984.33594999992</v>
      </c>
      <c r="E2" s="19"/>
      <c r="H2" s="19"/>
      <c r="I2" s="12"/>
      <c r="J2" s="19"/>
      <c r="K2" s="23"/>
      <c r="L2" s="12"/>
      <c r="M2" s="12"/>
      <c r="N2" s="25"/>
      <c r="O2" s="25"/>
      <c r="Q2" s="19"/>
      <c r="R2" s="13"/>
      <c r="S2" s="13"/>
      <c r="T2" s="13"/>
      <c r="U2" s="13"/>
      <c r="V2" s="13"/>
      <c r="W2" s="13"/>
      <c r="X2" s="14"/>
      <c r="Y2" s="14"/>
      <c r="Z2" s="14"/>
      <c r="AA2" s="14"/>
      <c r="AC2" s="14"/>
      <c r="AD2" s="15"/>
      <c r="AE2" s="14"/>
      <c r="AF2" s="15"/>
      <c r="AG2" s="14"/>
      <c r="AH2" s="15"/>
      <c r="AJ2" s="15"/>
      <c r="AL2" s="15"/>
      <c r="AN2" s="15"/>
      <c r="AP2" s="15"/>
      <c r="AQ2" s="15"/>
      <c r="AR2" s="15"/>
    </row>
    <row r="3" spans="1:48" s="2" customFormat="1" ht="12.75" customHeight="1">
      <c r="A3" s="69"/>
      <c r="B3" s="69"/>
      <c r="C3" s="1" t="s">
        <v>9</v>
      </c>
      <c r="D3" s="86">
        <f>AT19</f>
        <v>87626.39726849999</v>
      </c>
      <c r="E3" s="19"/>
      <c r="H3" s="19"/>
      <c r="I3" s="12"/>
      <c r="J3" s="19"/>
      <c r="K3" s="23"/>
      <c r="L3" s="12"/>
      <c r="M3" s="12"/>
      <c r="N3" s="25"/>
      <c r="O3" s="25"/>
      <c r="Q3" s="19"/>
      <c r="R3" s="13"/>
      <c r="S3" s="13"/>
      <c r="T3" s="13"/>
      <c r="U3" s="13"/>
      <c r="V3" s="13"/>
      <c r="W3" s="13"/>
      <c r="X3" s="14"/>
      <c r="Y3" s="14"/>
      <c r="Z3" s="14"/>
      <c r="AA3" s="14"/>
      <c r="AC3" s="14"/>
      <c r="AD3" s="15"/>
      <c r="AE3" s="14"/>
      <c r="AF3" s="15"/>
      <c r="AG3" s="14"/>
      <c r="AH3" s="15"/>
      <c r="AJ3" s="15"/>
      <c r="AL3" s="15"/>
      <c r="AN3" s="15"/>
      <c r="AP3" s="15"/>
      <c r="AQ3" s="15"/>
      <c r="AR3" s="15"/>
    </row>
    <row r="4" spans="1:48" s="2" customFormat="1" ht="12" customHeight="1">
      <c r="A4" s="69"/>
      <c r="B4" s="69"/>
      <c r="C4" s="1" t="s">
        <v>10</v>
      </c>
      <c r="D4" s="86">
        <f>AU19</f>
        <v>468610.73321849992</v>
      </c>
      <c r="E4" s="19"/>
      <c r="H4" s="19"/>
      <c r="I4" s="12"/>
      <c r="J4" s="19"/>
      <c r="K4" s="23"/>
      <c r="L4" s="12"/>
      <c r="M4" s="12"/>
      <c r="N4" s="25"/>
      <c r="O4" s="25"/>
      <c r="Q4" s="19"/>
      <c r="R4" s="13"/>
      <c r="S4" s="13"/>
      <c r="T4" s="13"/>
      <c r="U4" s="13"/>
      <c r="V4" s="13"/>
      <c r="W4" s="13"/>
      <c r="X4" s="14"/>
      <c r="Y4" s="14"/>
      <c r="Z4" s="14"/>
      <c r="AA4" s="14"/>
      <c r="AC4" s="14"/>
      <c r="AD4" s="15"/>
      <c r="AE4" s="14"/>
      <c r="AF4" s="15"/>
      <c r="AG4" s="14"/>
      <c r="AH4" s="15"/>
      <c r="AJ4" s="15"/>
      <c r="AL4" s="15"/>
      <c r="AN4" s="15"/>
      <c r="AP4" s="15"/>
      <c r="AQ4" s="15"/>
      <c r="AR4" s="15"/>
    </row>
    <row r="5" spans="1:48" s="2" customFormat="1" ht="12.75" hidden="1" customHeight="1">
      <c r="A5" s="69"/>
      <c r="B5" s="69"/>
      <c r="C5" s="72" t="s">
        <v>11</v>
      </c>
      <c r="D5" s="73"/>
      <c r="E5" s="73"/>
      <c r="F5" s="73"/>
      <c r="G5" s="16"/>
      <c r="H5" s="19"/>
      <c r="I5" s="12"/>
      <c r="J5" s="19"/>
      <c r="K5" s="23"/>
      <c r="L5" s="12"/>
      <c r="M5" s="12"/>
      <c r="N5" s="25"/>
      <c r="O5" s="25"/>
      <c r="Q5" s="19"/>
      <c r="R5" s="13"/>
      <c r="S5" s="13"/>
      <c r="T5" s="13"/>
      <c r="U5" s="13"/>
      <c r="V5" s="13"/>
      <c r="W5" s="13"/>
      <c r="X5" s="14"/>
      <c r="Y5" s="14"/>
      <c r="Z5" s="14"/>
      <c r="AA5" s="14"/>
      <c r="AC5" s="14"/>
      <c r="AD5" s="15"/>
      <c r="AE5" s="14"/>
      <c r="AF5" s="15"/>
      <c r="AG5" s="14"/>
      <c r="AH5" s="15"/>
      <c r="AJ5" s="15"/>
      <c r="AL5" s="15"/>
      <c r="AN5" s="15"/>
      <c r="AP5" s="15"/>
      <c r="AQ5" s="15"/>
      <c r="AR5" s="15"/>
    </row>
    <row r="6" spans="1:48" s="2" customFormat="1" ht="12.75" customHeight="1">
      <c r="A6" s="21"/>
      <c r="B6" s="22"/>
      <c r="C6" s="46" t="s">
        <v>41</v>
      </c>
      <c r="D6" s="16"/>
      <c r="E6" s="16"/>
      <c r="F6" s="16"/>
      <c r="G6" s="16"/>
      <c r="H6" s="19"/>
      <c r="I6" s="12"/>
      <c r="J6" s="19"/>
      <c r="K6" s="23"/>
      <c r="L6" s="12"/>
      <c r="M6" s="12"/>
      <c r="N6" s="25"/>
      <c r="O6" s="25"/>
      <c r="Q6" s="19"/>
      <c r="R6" s="13"/>
      <c r="S6" s="13"/>
      <c r="T6" s="13"/>
      <c r="U6" s="13"/>
      <c r="V6" s="13"/>
      <c r="W6" s="13"/>
      <c r="X6" s="14"/>
      <c r="Y6" s="14"/>
      <c r="Z6" s="14"/>
      <c r="AA6" s="14"/>
      <c r="AC6" s="14"/>
      <c r="AD6" s="15"/>
      <c r="AE6" s="14"/>
      <c r="AF6" s="15"/>
      <c r="AG6" s="14"/>
      <c r="AH6" s="15"/>
      <c r="AJ6" s="15"/>
      <c r="AL6" s="15"/>
      <c r="AN6" s="15"/>
      <c r="AP6" s="15"/>
      <c r="AQ6" s="15"/>
      <c r="AR6" s="15"/>
    </row>
    <row r="7" spans="1:48" s="2" customFormat="1" ht="96" customHeight="1">
      <c r="A7" s="74" t="s">
        <v>12</v>
      </c>
      <c r="B7" s="67" t="s">
        <v>13</v>
      </c>
      <c r="C7" s="67" t="s">
        <v>14</v>
      </c>
      <c r="D7" s="76" t="s">
        <v>0</v>
      </c>
      <c r="E7" s="67" t="s">
        <v>1</v>
      </c>
      <c r="F7" s="67" t="s">
        <v>2</v>
      </c>
      <c r="G7" s="67" t="s">
        <v>40</v>
      </c>
      <c r="H7" s="82" t="s">
        <v>15</v>
      </c>
      <c r="I7" s="67" t="s">
        <v>16</v>
      </c>
      <c r="J7" s="78" t="s">
        <v>0</v>
      </c>
      <c r="K7" s="80" t="s">
        <v>46</v>
      </c>
      <c r="L7" s="67" t="s">
        <v>42</v>
      </c>
      <c r="M7" s="67" t="s">
        <v>5</v>
      </c>
      <c r="N7" s="70" t="s">
        <v>17</v>
      </c>
      <c r="O7" s="70" t="s">
        <v>92</v>
      </c>
      <c r="P7" s="67" t="s">
        <v>3</v>
      </c>
      <c r="Q7" s="67" t="s">
        <v>4</v>
      </c>
      <c r="R7" s="61" t="s">
        <v>99</v>
      </c>
      <c r="S7" s="61"/>
      <c r="T7" s="61"/>
      <c r="U7" s="64" t="s">
        <v>97</v>
      </c>
      <c r="V7" s="65"/>
      <c r="W7" s="66"/>
      <c r="X7" s="83" t="s">
        <v>18</v>
      </c>
      <c r="Y7" s="62" t="s">
        <v>6</v>
      </c>
      <c r="Z7" s="62" t="s">
        <v>19</v>
      </c>
      <c r="AA7" s="62" t="s">
        <v>20</v>
      </c>
      <c r="AB7" s="67" t="s">
        <v>3</v>
      </c>
      <c r="AC7" s="62" t="s">
        <v>21</v>
      </c>
      <c r="AD7" s="48" t="s">
        <v>22</v>
      </c>
      <c r="AE7" s="62" t="s">
        <v>23</v>
      </c>
      <c r="AF7" s="48" t="s">
        <v>24</v>
      </c>
      <c r="AG7" s="62" t="s">
        <v>25</v>
      </c>
      <c r="AH7" s="48" t="s">
        <v>26</v>
      </c>
      <c r="AI7" s="62" t="s">
        <v>27</v>
      </c>
      <c r="AJ7" s="48" t="s">
        <v>28</v>
      </c>
      <c r="AK7" s="62" t="s">
        <v>29</v>
      </c>
      <c r="AL7" s="48" t="s">
        <v>30</v>
      </c>
      <c r="AM7" s="27" t="s">
        <v>38</v>
      </c>
      <c r="AN7" s="3" t="s">
        <v>39</v>
      </c>
      <c r="AO7" s="27" t="s">
        <v>38</v>
      </c>
      <c r="AP7" s="3" t="s">
        <v>39</v>
      </c>
      <c r="AQ7" s="48" t="s">
        <v>49</v>
      </c>
      <c r="AR7" s="48" t="s">
        <v>48</v>
      </c>
      <c r="AS7" s="67" t="s">
        <v>31</v>
      </c>
      <c r="AT7" s="67" t="s">
        <v>9</v>
      </c>
      <c r="AU7" s="67" t="s">
        <v>32</v>
      </c>
    </row>
    <row r="8" spans="1:48" s="2" customFormat="1" ht="15" customHeight="1">
      <c r="A8" s="75"/>
      <c r="B8" s="68"/>
      <c r="C8" s="68"/>
      <c r="D8" s="77"/>
      <c r="E8" s="68"/>
      <c r="F8" s="68"/>
      <c r="G8" s="68"/>
      <c r="H8" s="82"/>
      <c r="I8" s="68"/>
      <c r="J8" s="79"/>
      <c r="K8" s="81"/>
      <c r="L8" s="68"/>
      <c r="M8" s="68"/>
      <c r="N8" s="71"/>
      <c r="O8" s="71"/>
      <c r="P8" s="68"/>
      <c r="Q8" s="68"/>
      <c r="R8" s="28" t="s">
        <v>34</v>
      </c>
      <c r="S8" s="28" t="s">
        <v>35</v>
      </c>
      <c r="T8" s="28" t="s">
        <v>36</v>
      </c>
      <c r="U8" s="35" t="s">
        <v>34</v>
      </c>
      <c r="V8" s="35" t="s">
        <v>35</v>
      </c>
      <c r="W8" s="35" t="s">
        <v>36</v>
      </c>
      <c r="X8" s="84"/>
      <c r="Y8" s="63"/>
      <c r="Z8" s="63"/>
      <c r="AA8" s="63"/>
      <c r="AB8" s="68"/>
      <c r="AC8" s="63"/>
      <c r="AD8" s="49"/>
      <c r="AE8" s="63"/>
      <c r="AF8" s="49"/>
      <c r="AG8" s="63"/>
      <c r="AH8" s="49"/>
      <c r="AI8" s="63"/>
      <c r="AJ8" s="49"/>
      <c r="AK8" s="63"/>
      <c r="AL8" s="49"/>
      <c r="AM8" s="27" t="s">
        <v>37</v>
      </c>
      <c r="AN8" s="3" t="s">
        <v>34</v>
      </c>
      <c r="AO8" s="27" t="s">
        <v>35</v>
      </c>
      <c r="AP8" s="3" t="s">
        <v>35</v>
      </c>
      <c r="AQ8" s="49"/>
      <c r="AR8" s="49"/>
      <c r="AS8" s="68"/>
      <c r="AT8" s="68"/>
      <c r="AU8" s="68"/>
    </row>
    <row r="9" spans="1:48" s="2" customFormat="1" ht="12.75" customHeight="1">
      <c r="A9" s="8">
        <v>1</v>
      </c>
      <c r="B9" s="50">
        <v>1</v>
      </c>
      <c r="C9" s="51" t="s">
        <v>91</v>
      </c>
      <c r="D9" s="51" t="s">
        <v>43</v>
      </c>
      <c r="E9" s="51" t="s">
        <v>51</v>
      </c>
      <c r="F9" s="51" t="s">
        <v>86</v>
      </c>
      <c r="G9" s="54" t="s">
        <v>44</v>
      </c>
      <c r="H9" s="57" t="s">
        <v>45</v>
      </c>
      <c r="I9" s="36" t="s">
        <v>50</v>
      </c>
      <c r="J9" s="37" t="s">
        <v>43</v>
      </c>
      <c r="K9" s="37" t="s">
        <v>51</v>
      </c>
      <c r="L9" s="37" t="s">
        <v>86</v>
      </c>
      <c r="M9" s="29" t="s">
        <v>44</v>
      </c>
      <c r="N9" s="37" t="s">
        <v>52</v>
      </c>
      <c r="O9" s="37">
        <v>1356524</v>
      </c>
      <c r="P9" s="41" t="s">
        <v>93</v>
      </c>
      <c r="Q9" s="42">
        <v>90</v>
      </c>
      <c r="R9" s="43">
        <v>36.768000000000001</v>
      </c>
      <c r="S9" s="43">
        <v>149.44800000000001</v>
      </c>
      <c r="T9" s="24">
        <f>R9+S9</f>
        <v>186.21600000000001</v>
      </c>
      <c r="U9" s="43">
        <f>R9/12*18*1000</f>
        <v>55152</v>
      </c>
      <c r="V9" s="43">
        <f>S9/12*18*1000</f>
        <v>224172.00000000003</v>
      </c>
      <c r="W9" s="24">
        <f>U9+V9</f>
        <v>279324</v>
      </c>
      <c r="X9" s="11">
        <v>1</v>
      </c>
      <c r="Y9" s="4" t="s">
        <v>98</v>
      </c>
      <c r="Z9" s="5" t="str">
        <f>$D1</f>
        <v>0,0000</v>
      </c>
      <c r="AA9" s="6">
        <f>W9*Z9</f>
        <v>0</v>
      </c>
      <c r="AB9" s="41" t="s">
        <v>93</v>
      </c>
      <c r="AC9" s="45">
        <v>6.9</v>
      </c>
      <c r="AD9" s="6">
        <f>AC9*Y9*X9</f>
        <v>124.2</v>
      </c>
      <c r="AE9" s="45">
        <v>1.65</v>
      </c>
      <c r="AF9" s="6">
        <f>AE9*Y9*Q9</f>
        <v>2673</v>
      </c>
      <c r="AG9" s="7">
        <v>19.12</v>
      </c>
      <c r="AH9" s="6">
        <f>AG9*Y9*Q9</f>
        <v>30974.400000000001</v>
      </c>
      <c r="AI9" s="8">
        <v>0</v>
      </c>
      <c r="AJ9" s="6">
        <f>AI9*T9/1000</f>
        <v>0</v>
      </c>
      <c r="AK9" s="7">
        <v>1.2500000000000001E-2</v>
      </c>
      <c r="AL9" s="6">
        <f>AK9*W9</f>
        <v>3491.55</v>
      </c>
      <c r="AM9" s="44">
        <v>0.21149999999999999</v>
      </c>
      <c r="AN9" s="6">
        <f>AM9*U9</f>
        <v>11664.647999999999</v>
      </c>
      <c r="AO9" s="44">
        <v>0.14829999999999999</v>
      </c>
      <c r="AP9" s="6">
        <f>AO9*V9</f>
        <v>33244.707600000002</v>
      </c>
      <c r="AQ9" s="6">
        <f>AP9+AN9+AL9+AJ9+AH9+AF9+AD9</f>
        <v>82172.505600000004</v>
      </c>
      <c r="AR9" s="6">
        <f>AA9</f>
        <v>0</v>
      </c>
      <c r="AS9" s="9">
        <f>AQ9+AR9</f>
        <v>82172.505600000004</v>
      </c>
      <c r="AT9" s="10">
        <f t="shared" ref="AT9" si="0">AS9*0.23</f>
        <v>18899.676288000002</v>
      </c>
      <c r="AU9" s="10">
        <f t="shared" ref="AU9" si="1">AS9+AT9</f>
        <v>101072.18188800001</v>
      </c>
    </row>
    <row r="10" spans="1:48" ht="12.75" customHeight="1">
      <c r="A10" s="8">
        <f>A9+1</f>
        <v>2</v>
      </c>
      <c r="B10" s="50"/>
      <c r="C10" s="52"/>
      <c r="D10" s="52"/>
      <c r="E10" s="52"/>
      <c r="F10" s="52"/>
      <c r="G10" s="55"/>
      <c r="H10" s="58"/>
      <c r="I10" s="38" t="s">
        <v>53</v>
      </c>
      <c r="J10" s="39" t="s">
        <v>54</v>
      </c>
      <c r="K10" s="39" t="s">
        <v>51</v>
      </c>
      <c r="L10" s="39" t="s">
        <v>55</v>
      </c>
      <c r="M10" s="8" t="s">
        <v>87</v>
      </c>
      <c r="N10" s="39" t="s">
        <v>56</v>
      </c>
      <c r="O10" s="39">
        <v>3987326</v>
      </c>
      <c r="P10" s="41" t="s">
        <v>94</v>
      </c>
      <c r="Q10" s="42">
        <v>12</v>
      </c>
      <c r="R10" s="43">
        <v>3.2160000000000002</v>
      </c>
      <c r="S10" s="43">
        <v>9.3000000000000007</v>
      </c>
      <c r="T10" s="24">
        <f t="shared" ref="T10:T18" si="2">R10+S10</f>
        <v>12.516000000000002</v>
      </c>
      <c r="U10" s="43">
        <f t="shared" ref="U10:U18" si="3">R10/12*18*1000</f>
        <v>4824</v>
      </c>
      <c r="V10" s="43">
        <f t="shared" ref="V10:V18" si="4">S10/12*18*1000</f>
        <v>13950.000000000002</v>
      </c>
      <c r="W10" s="24">
        <f t="shared" ref="W10:W18" si="5">U10+V10</f>
        <v>18774</v>
      </c>
      <c r="X10" s="11">
        <v>1</v>
      </c>
      <c r="Y10" s="4" t="s">
        <v>98</v>
      </c>
      <c r="Z10" s="5" t="str">
        <f t="shared" ref="Z10:Z18" si="6">Z9</f>
        <v>0,0000</v>
      </c>
      <c r="AA10" s="6">
        <f t="shared" ref="AA10:AA18" si="7">W10*Z10</f>
        <v>0</v>
      </c>
      <c r="AB10" s="41" t="s">
        <v>94</v>
      </c>
      <c r="AC10" s="8">
        <v>3.8</v>
      </c>
      <c r="AD10" s="6">
        <f t="shared" ref="AD10:AD18" si="8">AC10*Y10*X10</f>
        <v>68.399999999999991</v>
      </c>
      <c r="AE10" s="45">
        <v>1.65</v>
      </c>
      <c r="AF10" s="6">
        <f t="shared" ref="AF10:AF18" si="9">AE10*Y10*Q10</f>
        <v>356.4</v>
      </c>
      <c r="AG10" s="8">
        <v>4.09</v>
      </c>
      <c r="AH10" s="6">
        <f t="shared" ref="AH10:AH18" si="10">AG10*Y10*Q10</f>
        <v>883.44</v>
      </c>
      <c r="AI10" s="8">
        <v>0</v>
      </c>
      <c r="AJ10" s="6">
        <f t="shared" ref="AJ10:AJ18" si="11">AI10*T10/1000</f>
        <v>0</v>
      </c>
      <c r="AK10" s="7">
        <v>1.2500000000000001E-2</v>
      </c>
      <c r="AL10" s="6">
        <f t="shared" ref="AL10:AL18" si="12">AK10*W10</f>
        <v>234.67500000000001</v>
      </c>
      <c r="AM10" s="44">
        <v>0.25090000000000001</v>
      </c>
      <c r="AN10" s="6">
        <f t="shared" ref="AN10:AN18" si="13">AM10*U10</f>
        <v>1210.3416</v>
      </c>
      <c r="AO10" s="8"/>
      <c r="AP10" s="6">
        <f t="shared" ref="AP10:AP18" si="14">AO10*V10</f>
        <v>0</v>
      </c>
      <c r="AQ10" s="6">
        <f t="shared" ref="AQ10:AQ18" si="15">AP10+AN10+AL10+AJ10+AH10+AF10+AD10</f>
        <v>2753.2566000000002</v>
      </c>
      <c r="AR10" s="6">
        <f t="shared" ref="AR10:AR18" si="16">AA10</f>
        <v>0</v>
      </c>
      <c r="AS10" s="9">
        <f t="shared" ref="AS10:AS18" si="17">AQ10+AR10</f>
        <v>2753.2566000000002</v>
      </c>
      <c r="AT10" s="10">
        <f t="shared" ref="AT10:AT19" si="18">AS10*0.23</f>
        <v>633.24901800000009</v>
      </c>
      <c r="AU10" s="10">
        <f t="shared" ref="AU10:AU19" si="19">AS10+AT10</f>
        <v>3386.5056180000001</v>
      </c>
      <c r="AV10" s="2"/>
    </row>
    <row r="11" spans="1:48" ht="12.75" customHeight="1">
      <c r="A11" s="8">
        <f t="shared" ref="A11:A18" si="20">A10+1</f>
        <v>3</v>
      </c>
      <c r="B11" s="50"/>
      <c r="C11" s="52"/>
      <c r="D11" s="52"/>
      <c r="E11" s="52"/>
      <c r="F11" s="52"/>
      <c r="G11" s="55"/>
      <c r="H11" s="58"/>
      <c r="I11" s="38" t="s">
        <v>57</v>
      </c>
      <c r="J11" s="39" t="s">
        <v>58</v>
      </c>
      <c r="K11" s="39" t="s">
        <v>51</v>
      </c>
      <c r="L11" s="39" t="s">
        <v>59</v>
      </c>
      <c r="M11" s="8"/>
      <c r="N11" s="39" t="s">
        <v>60</v>
      </c>
      <c r="O11" s="39">
        <v>3218800</v>
      </c>
      <c r="P11" s="41" t="s">
        <v>93</v>
      </c>
      <c r="Q11" s="42">
        <v>150</v>
      </c>
      <c r="R11" s="43">
        <v>91.343999999999994</v>
      </c>
      <c r="S11" s="43">
        <v>441.49200000000002</v>
      </c>
      <c r="T11" s="24">
        <f t="shared" si="2"/>
        <v>532.83600000000001</v>
      </c>
      <c r="U11" s="43">
        <f t="shared" si="3"/>
        <v>137016</v>
      </c>
      <c r="V11" s="43">
        <f t="shared" si="4"/>
        <v>662238</v>
      </c>
      <c r="W11" s="24">
        <f t="shared" si="5"/>
        <v>799254</v>
      </c>
      <c r="X11" s="11">
        <v>1</v>
      </c>
      <c r="Y11" s="4" t="s">
        <v>98</v>
      </c>
      <c r="Z11" s="5" t="str">
        <f t="shared" si="6"/>
        <v>0,0000</v>
      </c>
      <c r="AA11" s="6">
        <f t="shared" si="7"/>
        <v>0</v>
      </c>
      <c r="AB11" s="41" t="s">
        <v>93</v>
      </c>
      <c r="AC11" s="45">
        <v>6.9</v>
      </c>
      <c r="AD11" s="6">
        <f t="shared" si="8"/>
        <v>124.2</v>
      </c>
      <c r="AE11" s="45">
        <v>1.65</v>
      </c>
      <c r="AF11" s="6">
        <f t="shared" si="9"/>
        <v>4455</v>
      </c>
      <c r="AG11" s="7">
        <v>19.12</v>
      </c>
      <c r="AH11" s="6">
        <f t="shared" si="10"/>
        <v>51624.000000000007</v>
      </c>
      <c r="AI11" s="8">
        <v>0</v>
      </c>
      <c r="AJ11" s="6">
        <f t="shared" si="11"/>
        <v>0</v>
      </c>
      <c r="AK11" s="7">
        <v>1.2500000000000001E-2</v>
      </c>
      <c r="AL11" s="6">
        <f t="shared" si="12"/>
        <v>9990.6750000000011</v>
      </c>
      <c r="AM11" s="44">
        <v>0.21149999999999999</v>
      </c>
      <c r="AN11" s="6">
        <f t="shared" si="13"/>
        <v>28978.883999999998</v>
      </c>
      <c r="AO11" s="44">
        <v>0.14829999999999999</v>
      </c>
      <c r="AP11" s="6">
        <f t="shared" si="14"/>
        <v>98209.895399999994</v>
      </c>
      <c r="AQ11" s="6">
        <f t="shared" si="15"/>
        <v>193382.6544</v>
      </c>
      <c r="AR11" s="6">
        <f t="shared" si="16"/>
        <v>0</v>
      </c>
      <c r="AS11" s="9">
        <f t="shared" si="17"/>
        <v>193382.6544</v>
      </c>
      <c r="AT11" s="10">
        <f t="shared" si="18"/>
        <v>44478.010512000001</v>
      </c>
      <c r="AU11" s="10">
        <f t="shared" si="19"/>
        <v>237860.66491200001</v>
      </c>
      <c r="AV11" s="2"/>
    </row>
    <row r="12" spans="1:48" s="34" customFormat="1" ht="12.75" customHeight="1">
      <c r="A12" s="8">
        <f t="shared" si="20"/>
        <v>4</v>
      </c>
      <c r="B12" s="50"/>
      <c r="C12" s="52"/>
      <c r="D12" s="52"/>
      <c r="E12" s="52"/>
      <c r="F12" s="52"/>
      <c r="G12" s="55"/>
      <c r="H12" s="58"/>
      <c r="I12" s="38" t="s">
        <v>61</v>
      </c>
      <c r="J12" s="39" t="s">
        <v>62</v>
      </c>
      <c r="K12" s="39" t="s">
        <v>51</v>
      </c>
      <c r="L12" s="39" t="s">
        <v>63</v>
      </c>
      <c r="M12" s="8"/>
      <c r="N12" s="39" t="s">
        <v>64</v>
      </c>
      <c r="O12" s="39">
        <v>13417331</v>
      </c>
      <c r="P12" s="41" t="s">
        <v>95</v>
      </c>
      <c r="Q12" s="42">
        <v>32.5</v>
      </c>
      <c r="R12" s="43">
        <v>2.7040000000000002</v>
      </c>
      <c r="S12" s="43">
        <v>3.6779999999999999</v>
      </c>
      <c r="T12" s="24">
        <f t="shared" si="2"/>
        <v>6.3819999999999997</v>
      </c>
      <c r="U12" s="43">
        <f t="shared" si="3"/>
        <v>4056</v>
      </c>
      <c r="V12" s="43">
        <f t="shared" si="4"/>
        <v>5516.9999999999991</v>
      </c>
      <c r="W12" s="24">
        <f t="shared" si="5"/>
        <v>9573</v>
      </c>
      <c r="X12" s="11">
        <v>1</v>
      </c>
      <c r="Y12" s="4" t="s">
        <v>98</v>
      </c>
      <c r="Z12" s="5" t="str">
        <f t="shared" si="6"/>
        <v>0,0000</v>
      </c>
      <c r="AA12" s="6">
        <f t="shared" si="7"/>
        <v>0</v>
      </c>
      <c r="AB12" s="41" t="s">
        <v>95</v>
      </c>
      <c r="AC12" s="8">
        <v>3.8</v>
      </c>
      <c r="AD12" s="6">
        <f t="shared" si="8"/>
        <v>68.399999999999991</v>
      </c>
      <c r="AE12" s="45">
        <v>1.65</v>
      </c>
      <c r="AF12" s="6">
        <f t="shared" si="9"/>
        <v>965.25</v>
      </c>
      <c r="AG12" s="8">
        <v>4.09</v>
      </c>
      <c r="AH12" s="6">
        <f t="shared" si="10"/>
        <v>2392.65</v>
      </c>
      <c r="AI12" s="8">
        <v>0</v>
      </c>
      <c r="AJ12" s="6">
        <f t="shared" si="11"/>
        <v>0</v>
      </c>
      <c r="AK12" s="7">
        <v>1.2500000000000001E-2</v>
      </c>
      <c r="AL12" s="6">
        <f t="shared" si="12"/>
        <v>119.66250000000001</v>
      </c>
      <c r="AM12" s="44">
        <v>0.27129999999999999</v>
      </c>
      <c r="AN12" s="6">
        <f t="shared" si="13"/>
        <v>1100.3927999999999</v>
      </c>
      <c r="AO12" s="44">
        <v>6.4100000000000004E-2</v>
      </c>
      <c r="AP12" s="6">
        <f t="shared" si="14"/>
        <v>353.63969999999995</v>
      </c>
      <c r="AQ12" s="6">
        <f t="shared" si="15"/>
        <v>4999.994999999999</v>
      </c>
      <c r="AR12" s="6">
        <f t="shared" si="16"/>
        <v>0</v>
      </c>
      <c r="AS12" s="9">
        <f t="shared" si="17"/>
        <v>4999.994999999999</v>
      </c>
      <c r="AT12" s="10">
        <f t="shared" si="18"/>
        <v>1149.9988499999997</v>
      </c>
      <c r="AU12" s="10">
        <f t="shared" si="19"/>
        <v>6149.9938499999989</v>
      </c>
      <c r="AV12" s="30"/>
    </row>
    <row r="13" spans="1:48" s="34" customFormat="1" ht="12.75" customHeight="1">
      <c r="A13" s="8">
        <f t="shared" si="20"/>
        <v>5</v>
      </c>
      <c r="B13" s="50"/>
      <c r="C13" s="52"/>
      <c r="D13" s="52"/>
      <c r="E13" s="52"/>
      <c r="F13" s="52"/>
      <c r="G13" s="55"/>
      <c r="H13" s="58"/>
      <c r="I13" s="38" t="s">
        <v>65</v>
      </c>
      <c r="J13" s="39" t="s">
        <v>66</v>
      </c>
      <c r="K13" s="39" t="s">
        <v>67</v>
      </c>
      <c r="L13" s="39" t="s">
        <v>88</v>
      </c>
      <c r="M13" s="8">
        <v>2</v>
      </c>
      <c r="N13" s="39" t="s">
        <v>68</v>
      </c>
      <c r="O13" s="39">
        <v>1354382</v>
      </c>
      <c r="P13" s="41" t="s">
        <v>47</v>
      </c>
      <c r="Q13" s="42">
        <v>66</v>
      </c>
      <c r="R13" s="43">
        <v>26.423999999999999</v>
      </c>
      <c r="S13" s="43">
        <v>10.272</v>
      </c>
      <c r="T13" s="24">
        <f t="shared" si="2"/>
        <v>36.695999999999998</v>
      </c>
      <c r="U13" s="43">
        <f t="shared" si="3"/>
        <v>39635.999999999993</v>
      </c>
      <c r="V13" s="43">
        <f t="shared" si="4"/>
        <v>15408</v>
      </c>
      <c r="W13" s="24">
        <f t="shared" si="5"/>
        <v>55043.999999999993</v>
      </c>
      <c r="X13" s="11">
        <v>1</v>
      </c>
      <c r="Y13" s="4" t="s">
        <v>98</v>
      </c>
      <c r="Z13" s="5" t="str">
        <f t="shared" si="6"/>
        <v>0,0000</v>
      </c>
      <c r="AA13" s="6">
        <f t="shared" si="7"/>
        <v>0</v>
      </c>
      <c r="AB13" s="41" t="s">
        <v>47</v>
      </c>
      <c r="AC13" s="45">
        <v>6.9</v>
      </c>
      <c r="AD13" s="6">
        <f t="shared" si="8"/>
        <v>124.2</v>
      </c>
      <c r="AE13" s="45">
        <v>1.65</v>
      </c>
      <c r="AF13" s="6">
        <f t="shared" si="9"/>
        <v>1960.2</v>
      </c>
      <c r="AG13" s="7">
        <v>19.12</v>
      </c>
      <c r="AH13" s="6">
        <f t="shared" si="10"/>
        <v>22714.560000000001</v>
      </c>
      <c r="AI13" s="8">
        <v>0</v>
      </c>
      <c r="AJ13" s="6">
        <f t="shared" si="11"/>
        <v>0</v>
      </c>
      <c r="AK13" s="7">
        <v>1.2500000000000001E-2</v>
      </c>
      <c r="AL13" s="6">
        <f t="shared" si="12"/>
        <v>688.05</v>
      </c>
      <c r="AM13" s="44">
        <v>0.1807</v>
      </c>
      <c r="AN13" s="6">
        <f t="shared" si="13"/>
        <v>7162.2251999999989</v>
      </c>
      <c r="AO13" s="44">
        <v>8.3599999999999994E-2</v>
      </c>
      <c r="AP13" s="6">
        <f t="shared" si="14"/>
        <v>1288.1088</v>
      </c>
      <c r="AQ13" s="6">
        <f t="shared" si="15"/>
        <v>33937.343999999997</v>
      </c>
      <c r="AR13" s="6">
        <f t="shared" si="16"/>
        <v>0</v>
      </c>
      <c r="AS13" s="9">
        <f t="shared" si="17"/>
        <v>33937.343999999997</v>
      </c>
      <c r="AT13" s="10">
        <f t="shared" si="18"/>
        <v>7805.5891199999996</v>
      </c>
      <c r="AU13" s="10">
        <f t="shared" si="19"/>
        <v>41742.933119999994</v>
      </c>
      <c r="AV13" s="30"/>
    </row>
    <row r="14" spans="1:48" s="34" customFormat="1" ht="12.75" customHeight="1">
      <c r="A14" s="8">
        <f t="shared" si="20"/>
        <v>6</v>
      </c>
      <c r="B14" s="50"/>
      <c r="C14" s="52"/>
      <c r="D14" s="52"/>
      <c r="E14" s="52"/>
      <c r="F14" s="52"/>
      <c r="G14" s="55"/>
      <c r="H14" s="58"/>
      <c r="I14" s="38" t="s">
        <v>69</v>
      </c>
      <c r="J14" s="39" t="s">
        <v>70</v>
      </c>
      <c r="K14" s="39" t="s">
        <v>71</v>
      </c>
      <c r="L14" s="39"/>
      <c r="M14" s="39" t="s">
        <v>72</v>
      </c>
      <c r="N14" s="40" t="s">
        <v>73</v>
      </c>
      <c r="O14" s="39">
        <v>11113408</v>
      </c>
      <c r="P14" s="41" t="s">
        <v>96</v>
      </c>
      <c r="Q14" s="42">
        <v>30.5</v>
      </c>
      <c r="R14" s="43">
        <v>1.8720000000000001</v>
      </c>
      <c r="S14" s="43">
        <v>8.9700000000000006</v>
      </c>
      <c r="T14" s="24">
        <f t="shared" si="2"/>
        <v>10.842000000000001</v>
      </c>
      <c r="U14" s="43">
        <f t="shared" si="3"/>
        <v>2808</v>
      </c>
      <c r="V14" s="43">
        <f t="shared" si="4"/>
        <v>13455.000000000002</v>
      </c>
      <c r="W14" s="24">
        <f t="shared" si="5"/>
        <v>16263.000000000002</v>
      </c>
      <c r="X14" s="11">
        <v>1</v>
      </c>
      <c r="Y14" s="4" t="s">
        <v>98</v>
      </c>
      <c r="Z14" s="5" t="str">
        <f t="shared" si="6"/>
        <v>0,0000</v>
      </c>
      <c r="AA14" s="6">
        <f t="shared" si="7"/>
        <v>0</v>
      </c>
      <c r="AB14" s="41" t="s">
        <v>96</v>
      </c>
      <c r="AC14" s="8">
        <v>3.8</v>
      </c>
      <c r="AD14" s="6">
        <f t="shared" si="8"/>
        <v>68.399999999999991</v>
      </c>
      <c r="AE14" s="45">
        <v>1.65</v>
      </c>
      <c r="AF14" s="6">
        <f t="shared" si="9"/>
        <v>905.85</v>
      </c>
      <c r="AG14" s="8">
        <v>4.09</v>
      </c>
      <c r="AH14" s="6">
        <f t="shared" si="10"/>
        <v>2245.4100000000003</v>
      </c>
      <c r="AI14" s="8">
        <v>0</v>
      </c>
      <c r="AJ14" s="6">
        <f t="shared" si="11"/>
        <v>0</v>
      </c>
      <c r="AK14" s="7">
        <v>1.2500000000000001E-2</v>
      </c>
      <c r="AL14" s="6">
        <f t="shared" si="12"/>
        <v>203.28750000000002</v>
      </c>
      <c r="AM14" s="44">
        <v>0.31380000000000002</v>
      </c>
      <c r="AN14" s="6">
        <f t="shared" si="13"/>
        <v>881.1504000000001</v>
      </c>
      <c r="AO14" s="44">
        <v>9.6600000000000005E-2</v>
      </c>
      <c r="AP14" s="6">
        <f t="shared" si="14"/>
        <v>1299.7530000000002</v>
      </c>
      <c r="AQ14" s="6">
        <f t="shared" si="15"/>
        <v>5603.8509000000004</v>
      </c>
      <c r="AR14" s="6">
        <f t="shared" si="16"/>
        <v>0</v>
      </c>
      <c r="AS14" s="9">
        <f t="shared" si="17"/>
        <v>5603.8509000000004</v>
      </c>
      <c r="AT14" s="10">
        <f t="shared" si="18"/>
        <v>1288.8857070000001</v>
      </c>
      <c r="AU14" s="10">
        <f t="shared" si="19"/>
        <v>6892.7366070000007</v>
      </c>
      <c r="AV14" s="30"/>
    </row>
    <row r="15" spans="1:48" s="34" customFormat="1" ht="12.75" customHeight="1">
      <c r="A15" s="8">
        <f t="shared" si="20"/>
        <v>7</v>
      </c>
      <c r="B15" s="50"/>
      <c r="C15" s="52"/>
      <c r="D15" s="52"/>
      <c r="E15" s="52"/>
      <c r="F15" s="52"/>
      <c r="G15" s="55"/>
      <c r="H15" s="58"/>
      <c r="I15" s="38" t="s">
        <v>74</v>
      </c>
      <c r="J15" s="39" t="s">
        <v>75</v>
      </c>
      <c r="K15" s="39" t="s">
        <v>76</v>
      </c>
      <c r="L15" s="39" t="s">
        <v>77</v>
      </c>
      <c r="M15" s="8"/>
      <c r="N15" s="39" t="s">
        <v>78</v>
      </c>
      <c r="O15" s="39">
        <v>91596345</v>
      </c>
      <c r="P15" s="41" t="s">
        <v>96</v>
      </c>
      <c r="Q15" s="42">
        <v>32.5</v>
      </c>
      <c r="R15" s="43">
        <v>18.167999999999999</v>
      </c>
      <c r="S15" s="43">
        <v>61.811999999999998</v>
      </c>
      <c r="T15" s="24">
        <f t="shared" si="2"/>
        <v>79.97999999999999</v>
      </c>
      <c r="U15" s="43">
        <f t="shared" si="3"/>
        <v>27252</v>
      </c>
      <c r="V15" s="43">
        <f t="shared" si="4"/>
        <v>92717.999999999985</v>
      </c>
      <c r="W15" s="24">
        <f t="shared" si="5"/>
        <v>119969.99999999999</v>
      </c>
      <c r="X15" s="11">
        <v>1</v>
      </c>
      <c r="Y15" s="4" t="s">
        <v>98</v>
      </c>
      <c r="Z15" s="5" t="str">
        <f t="shared" si="6"/>
        <v>0,0000</v>
      </c>
      <c r="AA15" s="6">
        <f t="shared" si="7"/>
        <v>0</v>
      </c>
      <c r="AB15" s="41" t="s">
        <v>96</v>
      </c>
      <c r="AC15" s="8">
        <v>3.8</v>
      </c>
      <c r="AD15" s="6">
        <f t="shared" si="8"/>
        <v>68.399999999999991</v>
      </c>
      <c r="AE15" s="45">
        <v>1.65</v>
      </c>
      <c r="AF15" s="6">
        <f t="shared" si="9"/>
        <v>965.25</v>
      </c>
      <c r="AG15" s="8">
        <v>4.09</v>
      </c>
      <c r="AH15" s="6">
        <f t="shared" si="10"/>
        <v>2392.65</v>
      </c>
      <c r="AI15" s="8">
        <v>0</v>
      </c>
      <c r="AJ15" s="6">
        <f t="shared" si="11"/>
        <v>0</v>
      </c>
      <c r="AK15" s="7">
        <v>1.2500000000000001E-2</v>
      </c>
      <c r="AL15" s="6">
        <f t="shared" si="12"/>
        <v>1499.625</v>
      </c>
      <c r="AM15" s="44">
        <v>0.31380000000000002</v>
      </c>
      <c r="AN15" s="6">
        <f t="shared" si="13"/>
        <v>8551.6776000000009</v>
      </c>
      <c r="AO15" s="44">
        <v>9.6600000000000005E-2</v>
      </c>
      <c r="AP15" s="6">
        <f t="shared" si="14"/>
        <v>8956.5587999999989</v>
      </c>
      <c r="AQ15" s="6">
        <f t="shared" si="15"/>
        <v>22434.161400000005</v>
      </c>
      <c r="AR15" s="6">
        <f t="shared" si="16"/>
        <v>0</v>
      </c>
      <c r="AS15" s="9">
        <f t="shared" si="17"/>
        <v>22434.161400000005</v>
      </c>
      <c r="AT15" s="10">
        <f t="shared" si="18"/>
        <v>5159.8571220000013</v>
      </c>
      <c r="AU15" s="10">
        <f t="shared" si="19"/>
        <v>27594.018522000006</v>
      </c>
      <c r="AV15" s="30"/>
    </row>
    <row r="16" spans="1:48" s="34" customFormat="1" ht="12.75" customHeight="1">
      <c r="A16" s="8">
        <f t="shared" si="20"/>
        <v>8</v>
      </c>
      <c r="B16" s="50"/>
      <c r="C16" s="52"/>
      <c r="D16" s="52"/>
      <c r="E16" s="52"/>
      <c r="F16" s="52"/>
      <c r="G16" s="55"/>
      <c r="H16" s="58"/>
      <c r="I16" s="38" t="s">
        <v>79</v>
      </c>
      <c r="J16" s="39" t="s">
        <v>58</v>
      </c>
      <c r="K16" s="39" t="s">
        <v>51</v>
      </c>
      <c r="L16" s="39" t="s">
        <v>80</v>
      </c>
      <c r="M16" s="8"/>
      <c r="N16" s="39" t="s">
        <v>81</v>
      </c>
      <c r="O16" s="39">
        <v>91591493</v>
      </c>
      <c r="P16" s="41" t="s">
        <v>96</v>
      </c>
      <c r="Q16" s="42">
        <v>6.3</v>
      </c>
      <c r="R16" s="43">
        <v>0.189</v>
      </c>
      <c r="S16" s="43">
        <v>0.73799999999999999</v>
      </c>
      <c r="T16" s="24">
        <f t="shared" si="2"/>
        <v>0.92700000000000005</v>
      </c>
      <c r="U16" s="43">
        <f t="shared" si="3"/>
        <v>283.5</v>
      </c>
      <c r="V16" s="43">
        <f t="shared" si="4"/>
        <v>1107</v>
      </c>
      <c r="W16" s="24">
        <f t="shared" si="5"/>
        <v>1390.5</v>
      </c>
      <c r="X16" s="11">
        <v>1</v>
      </c>
      <c r="Y16" s="4" t="s">
        <v>98</v>
      </c>
      <c r="Z16" s="5" t="str">
        <f t="shared" si="6"/>
        <v>0,0000</v>
      </c>
      <c r="AA16" s="6">
        <f t="shared" si="7"/>
        <v>0</v>
      </c>
      <c r="AB16" s="41" t="s">
        <v>96</v>
      </c>
      <c r="AC16" s="8">
        <v>3.8</v>
      </c>
      <c r="AD16" s="6">
        <f t="shared" si="8"/>
        <v>68.399999999999991</v>
      </c>
      <c r="AE16" s="45">
        <v>1.65</v>
      </c>
      <c r="AF16" s="6">
        <f t="shared" si="9"/>
        <v>187.10999999999999</v>
      </c>
      <c r="AG16" s="8">
        <v>4.09</v>
      </c>
      <c r="AH16" s="6">
        <f t="shared" si="10"/>
        <v>463.80600000000004</v>
      </c>
      <c r="AI16" s="8">
        <v>0</v>
      </c>
      <c r="AJ16" s="6">
        <f t="shared" si="11"/>
        <v>0</v>
      </c>
      <c r="AK16" s="7">
        <v>1.2500000000000001E-2</v>
      </c>
      <c r="AL16" s="6">
        <f t="shared" si="12"/>
        <v>17.381250000000001</v>
      </c>
      <c r="AM16" s="44">
        <v>0.31380000000000002</v>
      </c>
      <c r="AN16" s="6">
        <f t="shared" si="13"/>
        <v>88.962300000000013</v>
      </c>
      <c r="AO16" s="44">
        <v>9.6600000000000005E-2</v>
      </c>
      <c r="AP16" s="6">
        <f t="shared" si="14"/>
        <v>106.9362</v>
      </c>
      <c r="AQ16" s="6">
        <f t="shared" si="15"/>
        <v>932.59575000000007</v>
      </c>
      <c r="AR16" s="6">
        <f t="shared" si="16"/>
        <v>0</v>
      </c>
      <c r="AS16" s="9">
        <f t="shared" si="17"/>
        <v>932.59575000000007</v>
      </c>
      <c r="AT16" s="10">
        <f t="shared" si="18"/>
        <v>214.49702250000001</v>
      </c>
      <c r="AU16" s="10">
        <f t="shared" si="19"/>
        <v>1147.0927725000001</v>
      </c>
      <c r="AV16" s="30"/>
    </row>
    <row r="17" spans="1:48" s="34" customFormat="1" ht="12.75" customHeight="1">
      <c r="A17" s="8">
        <f t="shared" si="20"/>
        <v>9</v>
      </c>
      <c r="B17" s="50"/>
      <c r="C17" s="52"/>
      <c r="D17" s="52"/>
      <c r="E17" s="52"/>
      <c r="F17" s="52"/>
      <c r="G17" s="55"/>
      <c r="H17" s="58"/>
      <c r="I17" s="38" t="s">
        <v>82</v>
      </c>
      <c r="J17" s="39" t="s">
        <v>43</v>
      </c>
      <c r="K17" s="39" t="s">
        <v>51</v>
      </c>
      <c r="L17" s="39" t="s">
        <v>89</v>
      </c>
      <c r="M17" s="29" t="s">
        <v>44</v>
      </c>
      <c r="N17" s="39" t="s">
        <v>83</v>
      </c>
      <c r="O17" s="39">
        <v>1356519</v>
      </c>
      <c r="P17" s="41" t="s">
        <v>93</v>
      </c>
      <c r="Q17" s="42">
        <v>35</v>
      </c>
      <c r="R17" s="43">
        <v>10.087</v>
      </c>
      <c r="S17" s="43">
        <v>46.655999999999999</v>
      </c>
      <c r="T17" s="24">
        <f t="shared" si="2"/>
        <v>56.742999999999995</v>
      </c>
      <c r="U17" s="43">
        <f t="shared" si="3"/>
        <v>15130.5</v>
      </c>
      <c r="V17" s="43">
        <f t="shared" si="4"/>
        <v>69984</v>
      </c>
      <c r="W17" s="24">
        <f t="shared" si="5"/>
        <v>85114.5</v>
      </c>
      <c r="X17" s="11">
        <v>1</v>
      </c>
      <c r="Y17" s="4" t="s">
        <v>98</v>
      </c>
      <c r="Z17" s="5" t="str">
        <f t="shared" si="6"/>
        <v>0,0000</v>
      </c>
      <c r="AA17" s="6">
        <f t="shared" si="7"/>
        <v>0</v>
      </c>
      <c r="AB17" s="41" t="s">
        <v>93</v>
      </c>
      <c r="AC17" s="45">
        <v>6.9</v>
      </c>
      <c r="AD17" s="6">
        <f t="shared" si="8"/>
        <v>124.2</v>
      </c>
      <c r="AE17" s="45">
        <v>1.65</v>
      </c>
      <c r="AF17" s="6">
        <f t="shared" si="9"/>
        <v>1039.5</v>
      </c>
      <c r="AG17" s="7">
        <v>19.12</v>
      </c>
      <c r="AH17" s="6">
        <f t="shared" si="10"/>
        <v>12045.6</v>
      </c>
      <c r="AI17" s="8">
        <v>0</v>
      </c>
      <c r="AJ17" s="6">
        <f t="shared" si="11"/>
        <v>0</v>
      </c>
      <c r="AK17" s="7">
        <v>1.2500000000000001E-2</v>
      </c>
      <c r="AL17" s="6">
        <f t="shared" si="12"/>
        <v>1063.9312500000001</v>
      </c>
      <c r="AM17" s="44">
        <v>0.21149999999999999</v>
      </c>
      <c r="AN17" s="6">
        <f t="shared" si="13"/>
        <v>3200.1007500000001</v>
      </c>
      <c r="AO17" s="44">
        <v>0.14829999999999999</v>
      </c>
      <c r="AP17" s="6">
        <f t="shared" si="14"/>
        <v>10378.627199999999</v>
      </c>
      <c r="AQ17" s="6">
        <f t="shared" si="15"/>
        <v>27851.959200000001</v>
      </c>
      <c r="AR17" s="6">
        <f t="shared" si="16"/>
        <v>0</v>
      </c>
      <c r="AS17" s="9">
        <f t="shared" si="17"/>
        <v>27851.959200000001</v>
      </c>
      <c r="AT17" s="10">
        <f t="shared" si="18"/>
        <v>6405.950616000001</v>
      </c>
      <c r="AU17" s="10">
        <f t="shared" si="19"/>
        <v>34257.909815999999</v>
      </c>
      <c r="AV17" s="30"/>
    </row>
    <row r="18" spans="1:48" s="34" customFormat="1" ht="12.75" customHeight="1">
      <c r="A18" s="8">
        <f t="shared" si="20"/>
        <v>10</v>
      </c>
      <c r="B18" s="50"/>
      <c r="C18" s="53"/>
      <c r="D18" s="53"/>
      <c r="E18" s="53"/>
      <c r="F18" s="53"/>
      <c r="G18" s="56"/>
      <c r="H18" s="59"/>
      <c r="I18" s="38" t="s">
        <v>84</v>
      </c>
      <c r="J18" s="39" t="s">
        <v>70</v>
      </c>
      <c r="K18" s="39" t="s">
        <v>71</v>
      </c>
      <c r="L18" s="39" t="s">
        <v>90</v>
      </c>
      <c r="M18" s="8">
        <v>64</v>
      </c>
      <c r="N18" s="39" t="s">
        <v>85</v>
      </c>
      <c r="O18" s="39">
        <v>11073434</v>
      </c>
      <c r="P18" s="41" t="s">
        <v>96</v>
      </c>
      <c r="Q18" s="42">
        <v>32.5</v>
      </c>
      <c r="R18" s="43">
        <v>3.246</v>
      </c>
      <c r="S18" s="43">
        <v>11.616</v>
      </c>
      <c r="T18" s="24">
        <f t="shared" si="2"/>
        <v>14.862</v>
      </c>
      <c r="U18" s="43">
        <f t="shared" si="3"/>
        <v>4869.0000000000009</v>
      </c>
      <c r="V18" s="43">
        <f t="shared" si="4"/>
        <v>17424</v>
      </c>
      <c r="W18" s="24">
        <f t="shared" si="5"/>
        <v>22293</v>
      </c>
      <c r="X18" s="11">
        <v>1</v>
      </c>
      <c r="Y18" s="4" t="s">
        <v>98</v>
      </c>
      <c r="Z18" s="5" t="str">
        <f t="shared" si="6"/>
        <v>0,0000</v>
      </c>
      <c r="AA18" s="6">
        <f t="shared" si="7"/>
        <v>0</v>
      </c>
      <c r="AB18" s="41" t="s">
        <v>96</v>
      </c>
      <c r="AC18" s="8">
        <v>3.8</v>
      </c>
      <c r="AD18" s="6">
        <f t="shared" si="8"/>
        <v>68.399999999999991</v>
      </c>
      <c r="AE18" s="45">
        <v>1.65</v>
      </c>
      <c r="AF18" s="6">
        <f t="shared" si="9"/>
        <v>965.25</v>
      </c>
      <c r="AG18" s="8">
        <v>4.09</v>
      </c>
      <c r="AH18" s="6">
        <f t="shared" si="10"/>
        <v>2392.65</v>
      </c>
      <c r="AI18" s="8">
        <v>0</v>
      </c>
      <c r="AJ18" s="6">
        <f t="shared" si="11"/>
        <v>0</v>
      </c>
      <c r="AK18" s="7">
        <v>1.2500000000000001E-2</v>
      </c>
      <c r="AL18" s="6">
        <f t="shared" si="12"/>
        <v>278.66250000000002</v>
      </c>
      <c r="AM18" s="44">
        <v>0.31380000000000002</v>
      </c>
      <c r="AN18" s="6">
        <f t="shared" si="13"/>
        <v>1527.8922000000005</v>
      </c>
      <c r="AO18" s="44">
        <v>9.6600000000000005E-2</v>
      </c>
      <c r="AP18" s="6">
        <f t="shared" si="14"/>
        <v>1683.1584</v>
      </c>
      <c r="AQ18" s="6">
        <f t="shared" si="15"/>
        <v>6916.0131000000001</v>
      </c>
      <c r="AR18" s="6">
        <f t="shared" si="16"/>
        <v>0</v>
      </c>
      <c r="AS18" s="9">
        <f t="shared" si="17"/>
        <v>6916.0131000000001</v>
      </c>
      <c r="AT18" s="10">
        <f t="shared" si="18"/>
        <v>1590.6830130000001</v>
      </c>
      <c r="AU18" s="10">
        <f t="shared" si="19"/>
        <v>8506.696113</v>
      </c>
      <c r="AV18" s="30"/>
    </row>
    <row r="19" spans="1:48" s="34" customFormat="1">
      <c r="A19" s="30"/>
      <c r="B19" s="30"/>
      <c r="C19" s="30"/>
      <c r="D19" s="31"/>
      <c r="E19" s="32"/>
      <c r="F19" s="30"/>
      <c r="G19" s="30"/>
      <c r="H19" s="32"/>
      <c r="I19" s="30"/>
      <c r="J19" s="32"/>
      <c r="K19" s="31"/>
      <c r="L19" s="30"/>
      <c r="M19" s="30"/>
      <c r="N19" s="33"/>
      <c r="O19" s="33"/>
      <c r="P19" s="30"/>
      <c r="Q19" s="47">
        <f>SUM(Q9:Q18)</f>
        <v>487.3</v>
      </c>
      <c r="R19" s="30"/>
      <c r="S19" s="30"/>
      <c r="T19" s="30"/>
      <c r="U19" s="30"/>
      <c r="V19" s="30"/>
      <c r="W19" s="30">
        <f>SUM(W9:W18)</f>
        <v>1407000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10">
        <f>SUM(AQ9:AQ18)</f>
        <v>380984.33594999992</v>
      </c>
      <c r="AR19" s="10">
        <f>SUM(AR9:AR18)</f>
        <v>0</v>
      </c>
      <c r="AS19" s="10">
        <f>SUM(AS9:AS18)</f>
        <v>380984.33594999992</v>
      </c>
      <c r="AT19" s="9">
        <f t="shared" si="18"/>
        <v>87626.39726849999</v>
      </c>
      <c r="AU19" s="9">
        <f t="shared" si="19"/>
        <v>468610.73321849992</v>
      </c>
      <c r="AV19" s="30"/>
    </row>
    <row r="20" spans="1:48" s="34" customFormat="1">
      <c r="A20" s="30"/>
      <c r="B20" s="30"/>
      <c r="C20" s="30"/>
      <c r="D20" s="31"/>
      <c r="E20" s="32"/>
      <c r="F20" s="30"/>
      <c r="G20" s="30"/>
      <c r="H20" s="32"/>
      <c r="I20" s="30"/>
      <c r="J20" s="32"/>
      <c r="K20" s="31"/>
      <c r="L20" s="30"/>
      <c r="M20" s="30"/>
      <c r="N20" s="33"/>
      <c r="O20" s="33"/>
      <c r="P20" s="30"/>
      <c r="Q20" s="32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1:48" s="34" customFormat="1">
      <c r="A21" s="30"/>
      <c r="B21" s="30"/>
      <c r="C21" s="30"/>
      <c r="D21" s="31"/>
      <c r="E21" s="32"/>
      <c r="F21" s="30"/>
      <c r="G21" s="30"/>
      <c r="H21" s="32"/>
      <c r="I21" s="30"/>
      <c r="J21" s="32"/>
      <c r="K21" s="31"/>
      <c r="L21" s="30"/>
      <c r="M21" s="30"/>
      <c r="N21" s="33"/>
      <c r="O21" s="33"/>
      <c r="P21" s="30"/>
      <c r="Q21" s="32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1:48" s="34" customFormat="1">
      <c r="A22" s="30"/>
      <c r="B22" s="30"/>
      <c r="C22" s="30"/>
      <c r="D22" s="31"/>
      <c r="E22" s="32"/>
      <c r="F22" s="30"/>
      <c r="G22" s="30"/>
      <c r="H22" s="32"/>
      <c r="I22" s="30"/>
      <c r="J22" s="32"/>
      <c r="K22" s="31"/>
      <c r="L22" s="30"/>
      <c r="M22" s="30"/>
      <c r="N22" s="33"/>
      <c r="O22" s="33"/>
      <c r="P22" s="30"/>
      <c r="Q22" s="32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1:48" s="34" customFormat="1">
      <c r="A23" s="30"/>
      <c r="B23" s="30"/>
      <c r="C23" s="30"/>
      <c r="D23" s="31"/>
      <c r="E23" s="32"/>
      <c r="F23" s="30"/>
      <c r="G23" s="30"/>
      <c r="H23" s="32"/>
      <c r="I23" s="30"/>
      <c r="J23" s="32"/>
      <c r="K23" s="31"/>
      <c r="L23" s="30"/>
      <c r="M23" s="30"/>
      <c r="N23" s="33"/>
      <c r="O23" s="33"/>
      <c r="P23" s="30"/>
      <c r="Q23" s="32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1:48" s="34" customFormat="1">
      <c r="A24" s="30"/>
      <c r="B24" s="30"/>
      <c r="C24" s="30"/>
      <c r="D24" s="31"/>
      <c r="E24" s="32"/>
      <c r="F24" s="30"/>
      <c r="G24" s="30"/>
      <c r="H24" s="32"/>
      <c r="I24" s="30"/>
      <c r="J24" s="32"/>
      <c r="K24" s="31"/>
      <c r="L24" s="30"/>
      <c r="M24" s="30"/>
      <c r="N24" s="33"/>
      <c r="O24" s="33"/>
      <c r="P24" s="30"/>
      <c r="Q24" s="32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1:48" s="34" customFormat="1">
      <c r="A25" s="30"/>
      <c r="B25" s="30"/>
      <c r="C25" s="30"/>
      <c r="D25" s="31"/>
      <c r="E25" s="32"/>
      <c r="F25" s="30"/>
      <c r="G25" s="30"/>
      <c r="H25" s="32"/>
      <c r="I25" s="30"/>
      <c r="J25" s="32"/>
      <c r="K25" s="31"/>
      <c r="L25" s="30"/>
      <c r="M25" s="30"/>
      <c r="N25" s="33"/>
      <c r="O25" s="33"/>
      <c r="P25" s="30"/>
      <c r="Q25" s="32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1:48" s="34" customFormat="1">
      <c r="A26" s="30"/>
      <c r="B26" s="30"/>
      <c r="C26" s="30"/>
      <c r="D26" s="31"/>
      <c r="E26" s="32"/>
      <c r="F26" s="30"/>
      <c r="G26" s="30"/>
      <c r="H26" s="32"/>
      <c r="I26" s="30"/>
      <c r="J26" s="32"/>
      <c r="K26" s="31"/>
      <c r="L26" s="30"/>
      <c r="M26" s="30"/>
      <c r="N26" s="33"/>
      <c r="O26" s="33"/>
      <c r="P26" s="30"/>
      <c r="Q26" s="32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1:48" s="34" customFormat="1">
      <c r="A27" s="30"/>
      <c r="B27" s="30"/>
      <c r="C27" s="30"/>
      <c r="D27" s="31"/>
      <c r="E27" s="32"/>
      <c r="F27" s="30"/>
      <c r="G27" s="30"/>
      <c r="H27" s="32"/>
      <c r="I27" s="30"/>
      <c r="J27" s="32"/>
      <c r="K27" s="31"/>
      <c r="L27" s="30"/>
      <c r="M27" s="30"/>
      <c r="N27" s="33"/>
      <c r="O27" s="33"/>
      <c r="P27" s="30"/>
      <c r="Q27" s="32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1:48" s="34" customFormat="1">
      <c r="A28" s="30"/>
      <c r="B28" s="30"/>
      <c r="C28" s="30"/>
      <c r="D28" s="31"/>
      <c r="E28" s="32"/>
      <c r="F28" s="30"/>
      <c r="G28" s="30"/>
      <c r="H28" s="32"/>
      <c r="I28" s="30"/>
      <c r="J28" s="32"/>
      <c r="K28" s="31"/>
      <c r="L28" s="30"/>
      <c r="M28" s="30"/>
      <c r="N28" s="33"/>
      <c r="O28" s="33"/>
      <c r="P28" s="30"/>
      <c r="Q28" s="32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1:48" s="34" customFormat="1">
      <c r="A29" s="30"/>
      <c r="B29" s="30"/>
      <c r="C29" s="30"/>
      <c r="D29" s="31"/>
      <c r="E29" s="32"/>
      <c r="F29" s="30"/>
      <c r="G29" s="30"/>
      <c r="H29" s="32"/>
      <c r="I29" s="30"/>
      <c r="J29" s="32"/>
      <c r="K29" s="31"/>
      <c r="L29" s="30"/>
      <c r="M29" s="30"/>
      <c r="N29" s="33"/>
      <c r="O29" s="33"/>
      <c r="P29" s="30"/>
      <c r="Q29" s="32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1:48">
      <c r="A30" s="2"/>
      <c r="B30" s="2"/>
      <c r="C30" s="2"/>
      <c r="D30" s="23"/>
      <c r="E30" s="19"/>
      <c r="F30" s="2"/>
      <c r="G30" s="2"/>
      <c r="H30" s="19"/>
      <c r="I30" s="2"/>
      <c r="J30" s="19"/>
      <c r="K30" s="23"/>
      <c r="L30" s="2"/>
      <c r="M30" s="2"/>
      <c r="N30" s="25"/>
      <c r="O30" s="25"/>
      <c r="P30" s="2"/>
      <c r="Q30" s="19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>
      <c r="A31" s="2"/>
      <c r="B31" s="2"/>
      <c r="C31" s="2"/>
      <c r="D31" s="23"/>
      <c r="E31" s="19"/>
      <c r="F31" s="2"/>
      <c r="G31" s="2"/>
      <c r="H31" s="19"/>
      <c r="I31" s="2"/>
      <c r="J31" s="19"/>
      <c r="K31" s="23"/>
      <c r="L31" s="2"/>
      <c r="M31" s="2"/>
      <c r="N31" s="25"/>
      <c r="O31" s="25"/>
      <c r="P31" s="2"/>
      <c r="Q31" s="1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>
      <c r="A32" s="2"/>
      <c r="B32" s="2"/>
      <c r="C32" s="2"/>
      <c r="D32" s="23"/>
      <c r="E32" s="19"/>
      <c r="F32" s="2"/>
      <c r="G32" s="2"/>
      <c r="H32" s="19"/>
      <c r="I32" s="2"/>
      <c r="J32" s="19"/>
      <c r="K32" s="23"/>
      <c r="L32" s="2"/>
      <c r="M32" s="2"/>
      <c r="N32" s="25"/>
      <c r="O32" s="25"/>
      <c r="P32" s="2"/>
      <c r="Q32" s="1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>
      <c r="A33" s="2"/>
      <c r="B33" s="2"/>
      <c r="C33" s="2"/>
      <c r="D33" s="23"/>
      <c r="E33" s="19"/>
      <c r="F33" s="2"/>
      <c r="G33" s="2"/>
      <c r="H33" s="19"/>
      <c r="I33" s="2"/>
      <c r="J33" s="19"/>
      <c r="K33" s="23"/>
      <c r="L33" s="2"/>
      <c r="M33" s="2"/>
      <c r="N33" s="25"/>
      <c r="O33" s="25"/>
      <c r="P33" s="2"/>
      <c r="Q33" s="1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>
      <c r="A34" s="2"/>
      <c r="B34" s="2"/>
      <c r="C34" s="2"/>
      <c r="D34" s="23"/>
      <c r="E34" s="19"/>
      <c r="F34" s="2"/>
      <c r="G34" s="2"/>
      <c r="H34" s="19"/>
      <c r="I34" s="2"/>
      <c r="J34" s="19"/>
      <c r="K34" s="23"/>
      <c r="L34" s="2"/>
      <c r="M34" s="2"/>
      <c r="N34" s="25"/>
      <c r="O34" s="25"/>
      <c r="P34" s="2"/>
      <c r="Q34" s="1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>
      <c r="A35" s="2"/>
      <c r="B35" s="2"/>
      <c r="C35" s="2"/>
      <c r="D35" s="23"/>
      <c r="E35" s="19"/>
      <c r="F35" s="2"/>
      <c r="G35" s="2"/>
      <c r="H35" s="19"/>
      <c r="I35" s="2"/>
      <c r="J35" s="19"/>
      <c r="K35" s="23"/>
      <c r="L35" s="2"/>
      <c r="M35" s="2"/>
      <c r="N35" s="25"/>
      <c r="O35" s="25"/>
      <c r="P35" s="2"/>
      <c r="Q35" s="1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>
      <c r="A36" s="2"/>
      <c r="B36" s="2"/>
      <c r="C36" s="2"/>
      <c r="D36" s="23"/>
      <c r="E36" s="19"/>
      <c r="F36" s="2"/>
      <c r="G36" s="2"/>
      <c r="H36" s="19"/>
      <c r="I36" s="2"/>
      <c r="J36" s="19"/>
      <c r="K36" s="23"/>
      <c r="L36" s="2"/>
      <c r="M36" s="2"/>
      <c r="N36" s="25"/>
      <c r="O36" s="25"/>
      <c r="P36" s="2"/>
      <c r="Q36" s="1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>
      <c r="A37" s="2"/>
      <c r="B37" s="2"/>
      <c r="C37" s="2"/>
      <c r="D37" s="23"/>
      <c r="E37" s="19"/>
      <c r="F37" s="2"/>
      <c r="G37" s="2"/>
      <c r="H37" s="19"/>
      <c r="I37" s="2"/>
      <c r="J37" s="19"/>
      <c r="K37" s="23"/>
      <c r="L37" s="2"/>
      <c r="M37" s="2"/>
      <c r="N37" s="25"/>
      <c r="O37" s="25"/>
      <c r="P37" s="2"/>
      <c r="Q37" s="1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>
      <c r="A38" s="2"/>
      <c r="B38" s="2"/>
      <c r="C38" s="2"/>
      <c r="D38" s="23"/>
      <c r="E38" s="19"/>
      <c r="F38" s="2"/>
      <c r="G38" s="2"/>
      <c r="H38" s="19"/>
      <c r="I38" s="2"/>
      <c r="J38" s="19"/>
      <c r="K38" s="23"/>
      <c r="L38" s="2"/>
      <c r="M38" s="2"/>
      <c r="N38" s="25"/>
      <c r="O38" s="25"/>
      <c r="P38" s="2"/>
      <c r="Q38" s="1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>
      <c r="A39" s="2"/>
      <c r="B39" s="2"/>
      <c r="C39" s="2"/>
      <c r="D39" s="23"/>
      <c r="E39" s="19"/>
      <c r="F39" s="2"/>
      <c r="G39" s="2"/>
      <c r="H39" s="19"/>
      <c r="I39" s="2"/>
      <c r="J39" s="19"/>
      <c r="K39" s="23"/>
      <c r="L39" s="2"/>
      <c r="M39" s="2"/>
      <c r="N39" s="25"/>
      <c r="O39" s="25"/>
      <c r="P39" s="2"/>
      <c r="Q39" s="1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>
      <c r="A40" s="2"/>
      <c r="B40" s="2"/>
      <c r="C40" s="2"/>
      <c r="D40" s="23"/>
      <c r="E40" s="19"/>
      <c r="F40" s="2"/>
      <c r="G40" s="2"/>
      <c r="H40" s="19"/>
      <c r="I40" s="2"/>
      <c r="J40" s="19"/>
      <c r="K40" s="23"/>
      <c r="L40" s="2"/>
      <c r="M40" s="2"/>
      <c r="N40" s="25"/>
      <c r="O40" s="25"/>
      <c r="P40" s="2"/>
      <c r="Q40" s="1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>
      <c r="A41" s="2"/>
      <c r="B41" s="2"/>
      <c r="C41" s="2"/>
      <c r="D41" s="23"/>
      <c r="E41" s="19"/>
      <c r="F41" s="2"/>
      <c r="G41" s="2"/>
      <c r="H41" s="19"/>
      <c r="I41" s="2"/>
      <c r="J41" s="19"/>
      <c r="K41" s="23"/>
      <c r="L41" s="2"/>
      <c r="M41" s="2"/>
      <c r="N41" s="25"/>
      <c r="O41" s="25"/>
      <c r="P41" s="2"/>
      <c r="Q41" s="1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>
      <c r="A42" s="2"/>
      <c r="B42" s="2"/>
      <c r="C42" s="2"/>
      <c r="D42" s="23"/>
      <c r="E42" s="19"/>
      <c r="F42" s="2"/>
      <c r="G42" s="2"/>
      <c r="H42" s="19"/>
      <c r="I42" s="2"/>
      <c r="J42" s="19"/>
      <c r="K42" s="23"/>
      <c r="L42" s="2"/>
      <c r="M42" s="2"/>
      <c r="N42" s="25"/>
      <c r="O42" s="25"/>
      <c r="P42" s="2"/>
      <c r="Q42" s="1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>
      <c r="A43" s="2"/>
      <c r="B43" s="2"/>
      <c r="C43" s="2"/>
      <c r="D43" s="23"/>
      <c r="E43" s="19"/>
      <c r="F43" s="2"/>
      <c r="G43" s="2"/>
      <c r="H43" s="19"/>
      <c r="I43" s="2"/>
      <c r="J43" s="19"/>
      <c r="K43" s="23"/>
      <c r="L43" s="2"/>
      <c r="M43" s="2"/>
      <c r="N43" s="25"/>
      <c r="O43" s="25"/>
      <c r="P43" s="2"/>
      <c r="Q43" s="1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>
      <c r="A44" s="2"/>
      <c r="B44" s="2"/>
      <c r="C44" s="2"/>
      <c r="D44" s="23"/>
      <c r="E44" s="19"/>
      <c r="F44" s="2"/>
      <c r="G44" s="2"/>
      <c r="H44" s="19"/>
      <c r="I44" s="2"/>
      <c r="J44" s="19"/>
      <c r="K44" s="23"/>
      <c r="L44" s="2"/>
      <c r="M44" s="2"/>
      <c r="N44" s="25"/>
      <c r="O44" s="25"/>
      <c r="P44" s="2"/>
      <c r="Q44" s="1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>
      <c r="A45" s="2"/>
      <c r="B45" s="2"/>
      <c r="C45" s="2"/>
      <c r="D45" s="23"/>
      <c r="E45" s="19"/>
      <c r="F45" s="2"/>
      <c r="G45" s="2"/>
      <c r="H45" s="19"/>
      <c r="I45" s="2"/>
      <c r="J45" s="19"/>
      <c r="K45" s="23"/>
      <c r="L45" s="2"/>
      <c r="M45" s="2"/>
      <c r="N45" s="25"/>
      <c r="O45" s="25"/>
      <c r="P45" s="2"/>
      <c r="Q45" s="1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>
      <c r="A46" s="2"/>
      <c r="B46" s="2"/>
      <c r="C46" s="2"/>
      <c r="D46" s="23"/>
      <c r="E46" s="19"/>
      <c r="F46" s="2"/>
      <c r="G46" s="2"/>
      <c r="H46" s="19"/>
      <c r="I46" s="2"/>
      <c r="J46" s="19"/>
      <c r="K46" s="23"/>
      <c r="L46" s="2"/>
      <c r="M46" s="2"/>
      <c r="N46" s="25"/>
      <c r="O46" s="25"/>
      <c r="P46" s="2"/>
      <c r="Q46" s="19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>
      <c r="A47" s="2"/>
      <c r="B47" s="2"/>
      <c r="C47" s="2"/>
      <c r="D47" s="23"/>
      <c r="E47" s="19"/>
      <c r="F47" s="2"/>
      <c r="G47" s="2"/>
      <c r="H47" s="19"/>
      <c r="I47" s="2"/>
      <c r="J47" s="19"/>
      <c r="K47" s="23"/>
      <c r="L47" s="2"/>
      <c r="M47" s="2"/>
      <c r="N47" s="25"/>
      <c r="O47" s="25"/>
      <c r="P47" s="2"/>
      <c r="Q47" s="19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>
      <c r="A48" s="2"/>
      <c r="B48" s="2"/>
      <c r="C48" s="2"/>
      <c r="D48" s="23"/>
      <c r="E48" s="19"/>
      <c r="F48" s="2"/>
      <c r="G48" s="2"/>
      <c r="H48" s="19"/>
      <c r="I48" s="2"/>
      <c r="J48" s="19"/>
      <c r="K48" s="23"/>
      <c r="L48" s="2"/>
      <c r="M48" s="2"/>
      <c r="N48" s="25"/>
      <c r="O48" s="25"/>
      <c r="P48" s="2"/>
      <c r="Q48" s="19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>
      <c r="A49" s="2"/>
      <c r="B49" s="2"/>
      <c r="C49" s="2"/>
      <c r="D49" s="23"/>
      <c r="E49" s="19"/>
      <c r="F49" s="2"/>
      <c r="G49" s="2"/>
      <c r="H49" s="19"/>
      <c r="I49" s="2"/>
      <c r="J49" s="19"/>
      <c r="K49" s="23"/>
      <c r="L49" s="2"/>
      <c r="M49" s="2"/>
      <c r="N49" s="25"/>
      <c r="O49" s="25"/>
      <c r="P49" s="2"/>
      <c r="Q49" s="19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>
      <c r="A50" s="2"/>
      <c r="B50" s="2"/>
      <c r="C50" s="2"/>
      <c r="D50" s="23"/>
      <c r="E50" s="19"/>
      <c r="F50" s="2"/>
      <c r="G50" s="2"/>
      <c r="H50" s="19"/>
      <c r="I50" s="2"/>
      <c r="J50" s="19"/>
      <c r="K50" s="23"/>
      <c r="L50" s="2"/>
      <c r="M50" s="2"/>
      <c r="N50" s="25"/>
      <c r="O50" s="25"/>
      <c r="P50" s="2"/>
      <c r="Q50" s="19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>
      <c r="A51" s="2"/>
      <c r="B51" s="2"/>
      <c r="C51" s="2"/>
      <c r="D51" s="23"/>
      <c r="E51" s="19"/>
      <c r="F51" s="2"/>
      <c r="G51" s="2"/>
      <c r="H51" s="19"/>
      <c r="I51" s="2"/>
      <c r="J51" s="19"/>
      <c r="K51" s="23"/>
      <c r="L51" s="2"/>
      <c r="M51" s="2"/>
      <c r="N51" s="25"/>
      <c r="O51" s="25"/>
      <c r="P51" s="2"/>
      <c r="Q51" s="19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>
      <c r="A52" s="2"/>
      <c r="B52" s="2"/>
      <c r="C52" s="2"/>
      <c r="D52" s="23"/>
      <c r="E52" s="19"/>
      <c r="F52" s="2"/>
      <c r="G52" s="2"/>
      <c r="H52" s="19"/>
      <c r="I52" s="2"/>
      <c r="J52" s="19"/>
      <c r="K52" s="23"/>
      <c r="L52" s="2"/>
      <c r="M52" s="2"/>
      <c r="N52" s="25"/>
      <c r="O52" s="25"/>
      <c r="P52" s="2"/>
      <c r="Q52" s="19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>
      <c r="A53" s="2"/>
      <c r="B53" s="2"/>
      <c r="C53" s="2"/>
      <c r="D53" s="23"/>
      <c r="E53" s="19"/>
      <c r="F53" s="2"/>
      <c r="G53" s="2"/>
      <c r="H53" s="19"/>
      <c r="I53" s="2"/>
      <c r="J53" s="19"/>
      <c r="K53" s="23"/>
      <c r="L53" s="2"/>
      <c r="M53" s="2"/>
      <c r="N53" s="25"/>
      <c r="O53" s="25"/>
      <c r="P53" s="2"/>
      <c r="Q53" s="19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>
      <c r="A54" s="2"/>
      <c r="B54" s="2"/>
      <c r="C54" s="2"/>
      <c r="D54" s="23"/>
      <c r="E54" s="19"/>
      <c r="F54" s="2"/>
      <c r="G54" s="2"/>
      <c r="H54" s="19"/>
      <c r="I54" s="2"/>
      <c r="J54" s="19"/>
      <c r="K54" s="23"/>
      <c r="L54" s="2"/>
      <c r="M54" s="2"/>
      <c r="N54" s="25"/>
      <c r="O54" s="25"/>
      <c r="P54" s="2"/>
      <c r="Q54" s="19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>
      <c r="A55" s="2"/>
      <c r="B55" s="2"/>
      <c r="C55" s="2"/>
      <c r="D55" s="23"/>
      <c r="E55" s="19"/>
      <c r="F55" s="2"/>
      <c r="G55" s="2"/>
      <c r="H55" s="19"/>
      <c r="I55" s="2"/>
      <c r="J55" s="19"/>
      <c r="K55" s="23"/>
      <c r="L55" s="2"/>
      <c r="M55" s="2"/>
      <c r="N55" s="25"/>
      <c r="O55" s="25"/>
      <c r="P55" s="2"/>
      <c r="Q55" s="19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>
      <c r="A56" s="2"/>
      <c r="B56" s="2"/>
      <c r="C56" s="2"/>
      <c r="D56" s="23"/>
      <c r="E56" s="19"/>
      <c r="F56" s="2"/>
      <c r="G56" s="2"/>
      <c r="H56" s="19"/>
      <c r="I56" s="2"/>
      <c r="J56" s="19"/>
      <c r="K56" s="23"/>
      <c r="L56" s="2"/>
      <c r="M56" s="2"/>
      <c r="N56" s="25"/>
      <c r="O56" s="25"/>
      <c r="P56" s="2"/>
      <c r="Q56" s="19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>
      <c r="A57" s="2"/>
      <c r="B57" s="2"/>
      <c r="C57" s="2"/>
      <c r="D57" s="23"/>
      <c r="E57" s="19"/>
      <c r="F57" s="2"/>
      <c r="G57" s="2"/>
      <c r="H57" s="19"/>
      <c r="I57" s="2"/>
      <c r="J57" s="19"/>
      <c r="K57" s="23"/>
      <c r="L57" s="2"/>
      <c r="M57" s="2"/>
      <c r="N57" s="25"/>
      <c r="O57" s="25"/>
      <c r="P57" s="2"/>
      <c r="Q57" s="19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>
      <c r="A58" s="2"/>
      <c r="B58" s="2"/>
      <c r="C58" s="2"/>
      <c r="D58" s="23"/>
      <c r="E58" s="19"/>
      <c r="F58" s="2"/>
      <c r="G58" s="2"/>
      <c r="H58" s="19"/>
      <c r="I58" s="2"/>
      <c r="J58" s="19"/>
      <c r="K58" s="23"/>
      <c r="L58" s="2"/>
      <c r="M58" s="2"/>
      <c r="N58" s="25"/>
      <c r="O58" s="25"/>
      <c r="P58" s="2"/>
      <c r="Q58" s="19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>
      <c r="A59" s="2"/>
      <c r="B59" s="2"/>
      <c r="C59" s="2"/>
      <c r="D59" s="23"/>
      <c r="E59" s="19"/>
      <c r="F59" s="2"/>
      <c r="G59" s="2"/>
      <c r="H59" s="19"/>
      <c r="I59" s="2"/>
      <c r="J59" s="19"/>
      <c r="K59" s="23"/>
      <c r="L59" s="2"/>
      <c r="M59" s="2"/>
      <c r="N59" s="25"/>
      <c r="O59" s="25"/>
      <c r="P59" s="2"/>
      <c r="Q59" s="19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>
      <c r="A60" s="2"/>
      <c r="B60" s="2"/>
      <c r="C60" s="2"/>
      <c r="D60" s="23"/>
      <c r="E60" s="19"/>
      <c r="F60" s="2"/>
      <c r="G60" s="2"/>
      <c r="H60" s="19"/>
      <c r="I60" s="2"/>
      <c r="J60" s="19"/>
      <c r="K60" s="23"/>
      <c r="L60" s="2"/>
      <c r="M60" s="2"/>
      <c r="N60" s="25"/>
      <c r="O60" s="25"/>
      <c r="P60" s="2"/>
      <c r="Q60" s="19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>
      <c r="A61" s="2"/>
      <c r="B61" s="2"/>
      <c r="C61" s="2"/>
      <c r="D61" s="23"/>
      <c r="E61" s="19"/>
      <c r="F61" s="2"/>
      <c r="G61" s="2"/>
      <c r="H61" s="19"/>
      <c r="I61" s="2"/>
      <c r="J61" s="19"/>
      <c r="K61" s="23"/>
      <c r="L61" s="2"/>
      <c r="M61" s="2"/>
      <c r="N61" s="25"/>
      <c r="O61" s="25"/>
      <c r="P61" s="2"/>
      <c r="Q61" s="19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>
      <c r="A62" s="2"/>
      <c r="B62" s="2"/>
      <c r="C62" s="2"/>
      <c r="D62" s="23"/>
      <c r="E62" s="19"/>
      <c r="F62" s="2"/>
      <c r="G62" s="2"/>
      <c r="H62" s="19"/>
      <c r="I62" s="2"/>
      <c r="J62" s="19"/>
      <c r="K62" s="23"/>
      <c r="L62" s="2"/>
      <c r="M62" s="2"/>
      <c r="N62" s="25"/>
      <c r="O62" s="25"/>
      <c r="P62" s="2"/>
      <c r="Q62" s="19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>
      <c r="A63" s="2"/>
      <c r="B63" s="2"/>
      <c r="C63" s="2"/>
      <c r="D63" s="23"/>
      <c r="E63" s="19"/>
      <c r="F63" s="2"/>
      <c r="G63" s="2"/>
      <c r="H63" s="19"/>
      <c r="I63" s="2"/>
      <c r="J63" s="19"/>
      <c r="K63" s="23"/>
      <c r="L63" s="2"/>
      <c r="M63" s="2"/>
      <c r="N63" s="25"/>
      <c r="O63" s="25"/>
      <c r="P63" s="2"/>
      <c r="Q63" s="19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>
      <c r="A64" s="2"/>
      <c r="B64" s="2"/>
      <c r="C64" s="2"/>
      <c r="D64" s="23"/>
      <c r="E64" s="19"/>
      <c r="F64" s="2"/>
      <c r="G64" s="2"/>
      <c r="H64" s="19"/>
      <c r="I64" s="2"/>
      <c r="J64" s="19"/>
      <c r="K64" s="23"/>
      <c r="L64" s="2"/>
      <c r="M64" s="2"/>
      <c r="N64" s="25"/>
      <c r="O64" s="25"/>
      <c r="P64" s="2"/>
      <c r="Q64" s="19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>
      <c r="A65" s="2"/>
      <c r="B65" s="2"/>
      <c r="C65" s="2"/>
      <c r="D65" s="23"/>
      <c r="E65" s="19"/>
      <c r="F65" s="2"/>
      <c r="G65" s="2"/>
      <c r="H65" s="19"/>
      <c r="I65" s="2"/>
      <c r="J65" s="19"/>
      <c r="K65" s="23"/>
      <c r="L65" s="2"/>
      <c r="M65" s="2"/>
      <c r="N65" s="25"/>
      <c r="O65" s="25"/>
      <c r="P65" s="2"/>
      <c r="Q65" s="19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>
      <c r="A66" s="2"/>
      <c r="B66" s="2"/>
      <c r="C66" s="2"/>
      <c r="D66" s="23"/>
      <c r="E66" s="19"/>
      <c r="F66" s="2"/>
      <c r="G66" s="2"/>
      <c r="H66" s="19"/>
      <c r="I66" s="2"/>
      <c r="J66" s="19"/>
      <c r="K66" s="23"/>
      <c r="L66" s="2"/>
      <c r="M66" s="2"/>
      <c r="N66" s="25"/>
      <c r="O66" s="25"/>
      <c r="P66" s="2"/>
      <c r="Q66" s="19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>
      <c r="A67" s="2"/>
      <c r="B67" s="2"/>
      <c r="C67" s="2"/>
      <c r="D67" s="23"/>
      <c r="E67" s="19"/>
      <c r="F67" s="2"/>
      <c r="G67" s="2"/>
      <c r="H67" s="19"/>
      <c r="I67" s="2"/>
      <c r="J67" s="19"/>
      <c r="K67" s="23"/>
      <c r="L67" s="2"/>
      <c r="M67" s="2"/>
      <c r="N67" s="25"/>
      <c r="O67" s="25"/>
      <c r="P67" s="2"/>
      <c r="Q67" s="19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>
      <c r="A68" s="2"/>
      <c r="B68" s="2"/>
      <c r="C68" s="2"/>
      <c r="D68" s="23"/>
      <c r="E68" s="19"/>
      <c r="F68" s="2"/>
      <c r="G68" s="2"/>
      <c r="H68" s="19"/>
      <c r="I68" s="2"/>
      <c r="J68" s="19"/>
      <c r="K68" s="23"/>
      <c r="L68" s="2"/>
      <c r="M68" s="2"/>
      <c r="N68" s="25"/>
      <c r="O68" s="25"/>
      <c r="P68" s="2"/>
      <c r="Q68" s="19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>
      <c r="A69" s="2"/>
      <c r="B69" s="2"/>
      <c r="C69" s="2"/>
      <c r="D69" s="23"/>
      <c r="E69" s="19"/>
      <c r="F69" s="2"/>
      <c r="G69" s="2"/>
      <c r="H69" s="19"/>
      <c r="I69" s="2"/>
      <c r="J69" s="19"/>
      <c r="K69" s="23"/>
      <c r="L69" s="2"/>
      <c r="M69" s="2"/>
      <c r="N69" s="25"/>
      <c r="O69" s="25"/>
      <c r="P69" s="2"/>
      <c r="Q69" s="19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>
      <c r="A70" s="2"/>
      <c r="B70" s="2"/>
      <c r="C70" s="2"/>
      <c r="D70" s="23"/>
      <c r="E70" s="19"/>
      <c r="F70" s="2"/>
      <c r="G70" s="2"/>
      <c r="H70" s="19"/>
      <c r="I70" s="2"/>
      <c r="J70" s="19"/>
      <c r="K70" s="23"/>
      <c r="L70" s="2"/>
      <c r="M70" s="2"/>
      <c r="N70" s="25"/>
      <c r="O70" s="25"/>
      <c r="P70" s="2"/>
      <c r="Q70" s="19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>
      <c r="A71" s="2"/>
      <c r="B71" s="2"/>
      <c r="C71" s="2"/>
      <c r="D71" s="23"/>
      <c r="E71" s="19"/>
      <c r="F71" s="2"/>
      <c r="G71" s="2"/>
      <c r="H71" s="19"/>
      <c r="I71" s="2"/>
      <c r="J71" s="19"/>
      <c r="K71" s="23"/>
      <c r="L71" s="2"/>
      <c r="M71" s="2"/>
      <c r="N71" s="25"/>
      <c r="O71" s="25"/>
      <c r="P71" s="2"/>
      <c r="Q71" s="19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>
      <c r="A72" s="2"/>
      <c r="B72" s="2"/>
      <c r="C72" s="2"/>
      <c r="D72" s="23"/>
      <c r="E72" s="19"/>
      <c r="F72" s="2"/>
      <c r="G72" s="2"/>
      <c r="H72" s="19"/>
      <c r="I72" s="2"/>
      <c r="J72" s="19"/>
      <c r="K72" s="23"/>
      <c r="L72" s="2"/>
      <c r="M72" s="2"/>
      <c r="N72" s="25"/>
      <c r="O72" s="25"/>
      <c r="P72" s="2"/>
      <c r="Q72" s="19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>
      <c r="A73" s="2"/>
      <c r="B73" s="2"/>
      <c r="C73" s="2"/>
      <c r="D73" s="23"/>
      <c r="E73" s="19"/>
      <c r="F73" s="2"/>
      <c r="G73" s="2"/>
      <c r="H73" s="19"/>
      <c r="I73" s="2"/>
      <c r="J73" s="19"/>
      <c r="K73" s="23"/>
      <c r="L73" s="2"/>
      <c r="M73" s="2"/>
      <c r="N73" s="25"/>
      <c r="O73" s="25"/>
      <c r="P73" s="2"/>
      <c r="Q73" s="19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>
      <c r="A74" s="2"/>
      <c r="B74" s="2"/>
      <c r="C74" s="2"/>
      <c r="D74" s="23"/>
      <c r="E74" s="19"/>
      <c r="F74" s="2"/>
      <c r="G74" s="2"/>
      <c r="H74" s="19"/>
      <c r="I74" s="2"/>
      <c r="J74" s="19"/>
      <c r="K74" s="23"/>
      <c r="L74" s="2"/>
      <c r="M74" s="2"/>
      <c r="N74" s="25"/>
      <c r="O74" s="25"/>
      <c r="P74" s="2"/>
      <c r="Q74" s="19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>
      <c r="A75" s="2"/>
      <c r="B75" s="2"/>
      <c r="C75" s="2"/>
      <c r="D75" s="23"/>
      <c r="E75" s="19"/>
      <c r="F75" s="2"/>
      <c r="G75" s="2"/>
      <c r="H75" s="19"/>
      <c r="I75" s="2"/>
      <c r="J75" s="19"/>
      <c r="K75" s="23"/>
      <c r="L75" s="2"/>
      <c r="M75" s="2"/>
      <c r="N75" s="25"/>
      <c r="O75" s="25"/>
      <c r="P75" s="2"/>
      <c r="Q75" s="19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>
      <c r="A76" s="2"/>
      <c r="B76" s="2"/>
      <c r="C76" s="2"/>
      <c r="D76" s="23"/>
      <c r="E76" s="19"/>
      <c r="F76" s="2"/>
      <c r="G76" s="2"/>
      <c r="H76" s="19"/>
      <c r="I76" s="2"/>
      <c r="J76" s="19"/>
      <c r="K76" s="23"/>
      <c r="L76" s="2"/>
      <c r="M76" s="2"/>
      <c r="N76" s="25"/>
      <c r="O76" s="25"/>
      <c r="P76" s="2"/>
      <c r="Q76" s="19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>
      <c r="A77" s="2"/>
      <c r="B77" s="2"/>
      <c r="C77" s="2"/>
      <c r="D77" s="23"/>
      <c r="E77" s="19"/>
      <c r="F77" s="2"/>
      <c r="G77" s="2"/>
      <c r="H77" s="19"/>
      <c r="I77" s="2"/>
      <c r="J77" s="19"/>
      <c r="K77" s="23"/>
      <c r="L77" s="2"/>
      <c r="M77" s="2"/>
      <c r="N77" s="25"/>
      <c r="O77" s="25"/>
      <c r="P77" s="2"/>
      <c r="Q77" s="19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>
      <c r="A78" s="2"/>
      <c r="B78" s="2"/>
      <c r="C78" s="2"/>
      <c r="D78" s="23"/>
      <c r="E78" s="19"/>
      <c r="F78" s="2"/>
      <c r="G78" s="2"/>
      <c r="H78" s="19"/>
      <c r="I78" s="2"/>
      <c r="J78" s="19"/>
      <c r="K78" s="23"/>
      <c r="L78" s="2"/>
      <c r="M78" s="2"/>
      <c r="N78" s="25"/>
      <c r="O78" s="25"/>
      <c r="P78" s="2"/>
      <c r="Q78" s="19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>
      <c r="A79" s="2"/>
      <c r="B79" s="2"/>
      <c r="C79" s="2"/>
      <c r="D79" s="23"/>
      <c r="E79" s="19"/>
      <c r="F79" s="2"/>
      <c r="G79" s="2"/>
      <c r="H79" s="19"/>
      <c r="I79" s="2"/>
      <c r="J79" s="19"/>
      <c r="K79" s="23"/>
      <c r="L79" s="2"/>
      <c r="M79" s="2"/>
      <c r="N79" s="25"/>
      <c r="O79" s="25"/>
      <c r="P79" s="2"/>
      <c r="Q79" s="19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>
      <c r="A80" s="2"/>
      <c r="B80" s="2"/>
      <c r="C80" s="2"/>
      <c r="D80" s="23"/>
      <c r="E80" s="19"/>
      <c r="F80" s="2"/>
      <c r="G80" s="2"/>
      <c r="H80" s="19"/>
      <c r="I80" s="2"/>
      <c r="J80" s="19"/>
      <c r="K80" s="23"/>
      <c r="L80" s="2"/>
      <c r="M80" s="2"/>
      <c r="N80" s="25"/>
      <c r="O80" s="25"/>
      <c r="P80" s="2"/>
      <c r="Q80" s="19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>
      <c r="A81" s="2"/>
      <c r="B81" s="2"/>
      <c r="C81" s="2"/>
      <c r="D81" s="23"/>
      <c r="E81" s="19"/>
      <c r="F81" s="2"/>
      <c r="G81" s="2"/>
      <c r="H81" s="19"/>
      <c r="I81" s="2"/>
      <c r="J81" s="19"/>
      <c r="K81" s="23"/>
      <c r="L81" s="2"/>
      <c r="M81" s="2"/>
      <c r="N81" s="25"/>
      <c r="O81" s="25"/>
      <c r="P81" s="2"/>
      <c r="Q81" s="19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>
      <c r="A82" s="2"/>
      <c r="B82" s="2"/>
      <c r="C82" s="2"/>
      <c r="D82" s="23"/>
      <c r="E82" s="19"/>
      <c r="F82" s="2"/>
      <c r="G82" s="2"/>
      <c r="H82" s="19"/>
      <c r="I82" s="2"/>
      <c r="J82" s="19"/>
      <c r="K82" s="23"/>
      <c r="L82" s="2"/>
      <c r="M82" s="2"/>
      <c r="N82" s="25"/>
      <c r="O82" s="25"/>
      <c r="P82" s="2"/>
      <c r="Q82" s="19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>
      <c r="A83" s="2"/>
      <c r="B83" s="2"/>
      <c r="C83" s="2"/>
      <c r="D83" s="23"/>
      <c r="E83" s="19"/>
      <c r="F83" s="2"/>
      <c r="G83" s="2"/>
      <c r="H83" s="19"/>
      <c r="I83" s="2"/>
      <c r="J83" s="19"/>
      <c r="K83" s="23"/>
      <c r="L83" s="2"/>
      <c r="M83" s="2"/>
      <c r="N83" s="25"/>
      <c r="O83" s="25"/>
      <c r="P83" s="2"/>
      <c r="Q83" s="19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>
      <c r="A84" s="2"/>
      <c r="B84" s="2"/>
      <c r="C84" s="2"/>
      <c r="D84" s="23"/>
      <c r="E84" s="19"/>
      <c r="F84" s="2"/>
      <c r="G84" s="2"/>
      <c r="H84" s="19"/>
      <c r="I84" s="2"/>
      <c r="J84" s="19"/>
      <c r="K84" s="23"/>
      <c r="L84" s="2"/>
      <c r="M84" s="2"/>
      <c r="N84" s="25"/>
      <c r="O84" s="25"/>
      <c r="P84" s="2"/>
      <c r="Q84" s="19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>
      <c r="A85" s="2"/>
      <c r="B85" s="2"/>
      <c r="C85" s="2"/>
      <c r="D85" s="23"/>
      <c r="E85" s="19"/>
      <c r="F85" s="2"/>
      <c r="G85" s="2"/>
      <c r="H85" s="19"/>
      <c r="I85" s="2"/>
      <c r="J85" s="19"/>
      <c r="K85" s="23"/>
      <c r="L85" s="2"/>
      <c r="M85" s="2"/>
      <c r="N85" s="25"/>
      <c r="O85" s="25"/>
      <c r="P85" s="2"/>
      <c r="Q85" s="19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>
      <c r="A86" s="2"/>
      <c r="B86" s="2"/>
      <c r="C86" s="2"/>
      <c r="D86" s="23"/>
      <c r="E86" s="19"/>
      <c r="F86" s="2"/>
      <c r="G86" s="2"/>
      <c r="H86" s="19"/>
      <c r="I86" s="2"/>
      <c r="J86" s="19"/>
      <c r="K86" s="23"/>
      <c r="L86" s="2"/>
      <c r="M86" s="2"/>
      <c r="N86" s="25"/>
      <c r="O86" s="25"/>
      <c r="P86" s="2"/>
      <c r="Q86" s="19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>
      <c r="A87" s="2"/>
      <c r="B87" s="2"/>
      <c r="C87" s="2"/>
      <c r="D87" s="23"/>
      <c r="E87" s="19"/>
      <c r="F87" s="2"/>
      <c r="G87" s="2"/>
      <c r="H87" s="19"/>
      <c r="I87" s="2"/>
      <c r="J87" s="19"/>
      <c r="K87" s="23"/>
      <c r="L87" s="2"/>
      <c r="M87" s="2"/>
      <c r="N87" s="25"/>
      <c r="O87" s="25"/>
      <c r="P87" s="2"/>
      <c r="Q87" s="19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>
      <c r="A88" s="2"/>
      <c r="B88" s="2"/>
      <c r="C88" s="2"/>
      <c r="D88" s="23"/>
      <c r="E88" s="19"/>
      <c r="F88" s="2"/>
      <c r="G88" s="2"/>
      <c r="H88" s="19"/>
      <c r="I88" s="2"/>
      <c r="J88" s="19"/>
      <c r="K88" s="23"/>
      <c r="L88" s="2"/>
      <c r="M88" s="2"/>
      <c r="N88" s="25"/>
      <c r="O88" s="25"/>
      <c r="P88" s="2"/>
      <c r="Q88" s="19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>
      <c r="A89" s="2"/>
      <c r="B89" s="2"/>
      <c r="C89" s="2"/>
      <c r="D89" s="23"/>
      <c r="E89" s="19"/>
      <c r="F89" s="2"/>
      <c r="G89" s="2"/>
      <c r="H89" s="19"/>
      <c r="I89" s="2"/>
      <c r="J89" s="19"/>
      <c r="K89" s="23"/>
      <c r="L89" s="2"/>
      <c r="M89" s="2"/>
      <c r="N89" s="25"/>
      <c r="O89" s="25"/>
      <c r="P89" s="2"/>
      <c r="Q89" s="19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>
      <c r="A90" s="2"/>
      <c r="B90" s="2"/>
      <c r="C90" s="2"/>
      <c r="D90" s="23"/>
      <c r="E90" s="19"/>
      <c r="F90" s="2"/>
      <c r="G90" s="2"/>
      <c r="H90" s="19"/>
      <c r="I90" s="2"/>
      <c r="J90" s="19"/>
      <c r="K90" s="23"/>
      <c r="L90" s="2"/>
      <c r="M90" s="2"/>
      <c r="N90" s="25"/>
      <c r="O90" s="25"/>
      <c r="P90" s="2"/>
      <c r="Q90" s="19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>
      <c r="A91" s="2"/>
      <c r="B91" s="2"/>
      <c r="C91" s="2"/>
      <c r="D91" s="23"/>
      <c r="E91" s="19"/>
      <c r="F91" s="2"/>
      <c r="G91" s="2"/>
      <c r="H91" s="19"/>
      <c r="I91" s="2"/>
      <c r="J91" s="19"/>
      <c r="K91" s="23"/>
      <c r="L91" s="2"/>
      <c r="M91" s="2"/>
      <c r="N91" s="25"/>
      <c r="O91" s="25"/>
      <c r="P91" s="2"/>
      <c r="Q91" s="19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>
      <c r="A92" s="2"/>
      <c r="B92" s="2"/>
      <c r="C92" s="2"/>
      <c r="D92" s="23"/>
      <c r="E92" s="19"/>
      <c r="F92" s="2"/>
      <c r="G92" s="2"/>
      <c r="H92" s="19"/>
      <c r="I92" s="2"/>
      <c r="J92" s="19"/>
      <c r="K92" s="23"/>
      <c r="L92" s="2"/>
      <c r="M92" s="2"/>
      <c r="N92" s="25"/>
      <c r="O92" s="25"/>
      <c r="P92" s="2"/>
      <c r="Q92" s="19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>
      <c r="A93" s="2"/>
      <c r="B93" s="2"/>
      <c r="C93" s="2"/>
      <c r="D93" s="23"/>
      <c r="E93" s="19"/>
      <c r="F93" s="2"/>
      <c r="G93" s="2"/>
      <c r="H93" s="19"/>
      <c r="I93" s="2"/>
      <c r="J93" s="19"/>
      <c r="K93" s="23"/>
      <c r="L93" s="2"/>
      <c r="M93" s="2"/>
      <c r="N93" s="25"/>
      <c r="O93" s="25"/>
      <c r="P93" s="2"/>
      <c r="Q93" s="19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>
      <c r="A94" s="2"/>
      <c r="B94" s="2"/>
      <c r="C94" s="2"/>
      <c r="D94" s="23"/>
      <c r="E94" s="19"/>
      <c r="F94" s="2"/>
      <c r="G94" s="2"/>
      <c r="H94" s="19"/>
      <c r="I94" s="2"/>
      <c r="J94" s="19"/>
      <c r="K94" s="23"/>
      <c r="L94" s="2"/>
      <c r="M94" s="2"/>
      <c r="N94" s="25"/>
      <c r="O94" s="25"/>
      <c r="P94" s="2"/>
      <c r="Q94" s="19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>
      <c r="A95" s="2"/>
      <c r="B95" s="2"/>
      <c r="C95" s="2"/>
      <c r="D95" s="23"/>
      <c r="E95" s="19"/>
      <c r="F95" s="2"/>
      <c r="G95" s="2"/>
      <c r="H95" s="19"/>
      <c r="I95" s="2"/>
      <c r="J95" s="19"/>
      <c r="K95" s="23"/>
      <c r="L95" s="2"/>
      <c r="M95" s="2"/>
      <c r="N95" s="25"/>
      <c r="O95" s="25"/>
      <c r="P95" s="2"/>
      <c r="Q95" s="19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>
      <c r="A96" s="2"/>
      <c r="B96" s="2"/>
      <c r="C96" s="2"/>
      <c r="D96" s="23"/>
      <c r="E96" s="19"/>
      <c r="F96" s="2"/>
      <c r="G96" s="2"/>
      <c r="H96" s="19"/>
      <c r="I96" s="2"/>
      <c r="J96" s="19"/>
      <c r="K96" s="23"/>
      <c r="L96" s="2"/>
      <c r="M96" s="2"/>
      <c r="N96" s="25"/>
      <c r="O96" s="25"/>
      <c r="P96" s="2"/>
      <c r="Q96" s="19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>
      <c r="A97" s="2"/>
      <c r="B97" s="2"/>
      <c r="C97" s="2"/>
      <c r="D97" s="23"/>
      <c r="E97" s="19"/>
      <c r="F97" s="2"/>
      <c r="G97" s="2"/>
      <c r="H97" s="19"/>
      <c r="I97" s="2"/>
      <c r="J97" s="19"/>
      <c r="K97" s="23"/>
      <c r="L97" s="2"/>
      <c r="M97" s="2"/>
      <c r="N97" s="25"/>
      <c r="O97" s="25"/>
      <c r="P97" s="2"/>
      <c r="Q97" s="19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>
      <c r="A98" s="2"/>
      <c r="B98" s="2"/>
      <c r="C98" s="2"/>
      <c r="D98" s="23"/>
      <c r="E98" s="19"/>
      <c r="F98" s="2"/>
      <c r="G98" s="2"/>
      <c r="H98" s="19"/>
      <c r="I98" s="2"/>
      <c r="J98" s="19"/>
      <c r="K98" s="23"/>
      <c r="L98" s="2"/>
      <c r="M98" s="2"/>
      <c r="N98" s="25"/>
      <c r="O98" s="25"/>
      <c r="P98" s="2"/>
      <c r="Q98" s="19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</sheetData>
  <mergeCells count="49">
    <mergeCell ref="AU7:AU8"/>
    <mergeCell ref="G7:G8"/>
    <mergeCell ref="AF7:AF8"/>
    <mergeCell ref="AG7:AG8"/>
    <mergeCell ref="AH7:AH8"/>
    <mergeCell ref="AI7:AI8"/>
    <mergeCell ref="H7:H8"/>
    <mergeCell ref="L7:L8"/>
    <mergeCell ref="X7:X8"/>
    <mergeCell ref="P7:P8"/>
    <mergeCell ref="Q7:Q8"/>
    <mergeCell ref="AQ7:AQ8"/>
    <mergeCell ref="AL7:AL8"/>
    <mergeCell ref="AS7:AS8"/>
    <mergeCell ref="AT7:AT8"/>
    <mergeCell ref="A1:B5"/>
    <mergeCell ref="M7:M8"/>
    <mergeCell ref="N7:N8"/>
    <mergeCell ref="O7:O8"/>
    <mergeCell ref="C5:F5"/>
    <mergeCell ref="A7:A8"/>
    <mergeCell ref="B7:B8"/>
    <mergeCell ref="C7:C8"/>
    <mergeCell ref="D7:D8"/>
    <mergeCell ref="E7:E8"/>
    <mergeCell ref="F7:F8"/>
    <mergeCell ref="J7:J8"/>
    <mergeCell ref="K7:K8"/>
    <mergeCell ref="I7:I8"/>
    <mergeCell ref="AN1:AO1"/>
    <mergeCell ref="R7:T7"/>
    <mergeCell ref="AJ7:AJ8"/>
    <mergeCell ref="AK7:AK8"/>
    <mergeCell ref="Y7:Y8"/>
    <mergeCell ref="Z7:Z8"/>
    <mergeCell ref="AA7:AA8"/>
    <mergeCell ref="AC7:AC8"/>
    <mergeCell ref="AD7:AD8"/>
    <mergeCell ref="AE7:AE8"/>
    <mergeCell ref="U7:W7"/>
    <mergeCell ref="AB7:AB8"/>
    <mergeCell ref="AR7:AR8"/>
    <mergeCell ref="B9:B18"/>
    <mergeCell ref="C9:C18"/>
    <mergeCell ref="D9:D18"/>
    <mergeCell ref="E9:E18"/>
    <mergeCell ref="F9:F18"/>
    <mergeCell ref="G9:G18"/>
    <mergeCell ref="H9:H18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- arkusz obliczenia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2018-05-21T06:52:10Z</dcterms:modified>
</cp:coreProperties>
</file>